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trasparencia\septiembre\nomina\"/>
    </mc:Choice>
  </mc:AlternateContent>
  <bookViews>
    <workbookView xWindow="0" yWindow="0" windowWidth="23040" windowHeight="9336" tabRatio="776"/>
  </bookViews>
  <sheets>
    <sheet name="EJECUCION CEA" sheetId="23" r:id="rId1"/>
  </sheets>
  <definedNames>
    <definedName name="_xlnm._FilterDatabase" localSheetId="0" hidden="1">'EJECUCION CEA'!$A$15:$T$234</definedName>
    <definedName name="_xlnm.Print_Area" localSheetId="0">'EJECUCION CEA'!$A$1:$R$248</definedName>
  </definedNames>
  <calcPr calcId="181029"/>
</workbook>
</file>

<file path=xl/calcChain.xml><?xml version="1.0" encoding="utf-8"?>
<calcChain xmlns="http://schemas.openxmlformats.org/spreadsheetml/2006/main">
  <c r="R233" i="23" l="1"/>
  <c r="R231" i="23"/>
  <c r="R229" i="23"/>
  <c r="R219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R35" i="23"/>
  <c r="R36" i="23"/>
  <c r="R37" i="23"/>
  <c r="R38" i="23"/>
  <c r="R39" i="23"/>
  <c r="R40" i="23"/>
  <c r="R41" i="23"/>
  <c r="R42" i="23"/>
  <c r="R43" i="23"/>
  <c r="R44" i="23"/>
  <c r="R45" i="23"/>
  <c r="R46" i="23"/>
  <c r="R47" i="23"/>
  <c r="R48" i="23"/>
  <c r="R49" i="23"/>
  <c r="R50" i="23"/>
  <c r="R52" i="23"/>
  <c r="R53" i="23"/>
  <c r="R54" i="23"/>
  <c r="R55" i="23"/>
  <c r="R56" i="23"/>
  <c r="R57" i="23"/>
  <c r="R58" i="23"/>
  <c r="R59" i="23"/>
  <c r="R60" i="23"/>
  <c r="R61" i="23"/>
  <c r="R62" i="23"/>
  <c r="R63" i="23"/>
  <c r="R64" i="23"/>
  <c r="R65" i="23"/>
  <c r="R66" i="23"/>
  <c r="R67" i="23"/>
  <c r="R68" i="23"/>
  <c r="R69" i="23"/>
  <c r="R70" i="23"/>
  <c r="R71" i="23"/>
  <c r="R72" i="23"/>
  <c r="R73" i="23"/>
  <c r="R74" i="23"/>
  <c r="R75" i="23"/>
  <c r="R76" i="23"/>
  <c r="R77" i="23"/>
  <c r="R78" i="23"/>
  <c r="R79" i="23"/>
  <c r="R80" i="23"/>
  <c r="R81" i="23"/>
  <c r="R82" i="23"/>
  <c r="R83" i="23"/>
  <c r="R84" i="23"/>
  <c r="R85" i="23"/>
  <c r="R86" i="23"/>
  <c r="R87" i="23"/>
  <c r="R88" i="23"/>
  <c r="R89" i="23"/>
  <c r="R90" i="23"/>
  <c r="R91" i="23"/>
  <c r="R92" i="23"/>
  <c r="R93" i="23"/>
  <c r="R94" i="23"/>
  <c r="R95" i="23"/>
  <c r="R96" i="23"/>
  <c r="R97" i="23"/>
  <c r="R98" i="23"/>
  <c r="R99" i="23"/>
  <c r="R100" i="23"/>
  <c r="R101" i="23"/>
  <c r="R102" i="23"/>
  <c r="R103" i="23"/>
  <c r="R104" i="23"/>
  <c r="R105" i="23"/>
  <c r="R106" i="23"/>
  <c r="R107" i="23"/>
  <c r="R108" i="23"/>
  <c r="R109" i="23"/>
  <c r="R110" i="23"/>
  <c r="R111" i="23"/>
  <c r="R112" i="23"/>
  <c r="R113" i="23"/>
  <c r="R114" i="23"/>
  <c r="R115" i="23"/>
  <c r="R116" i="23"/>
  <c r="R117" i="23"/>
  <c r="R118" i="23"/>
  <c r="R119" i="23"/>
  <c r="R120" i="23"/>
  <c r="R122" i="23"/>
  <c r="R123" i="23"/>
  <c r="R124" i="23"/>
  <c r="R125" i="23"/>
  <c r="R126" i="23"/>
  <c r="R127" i="23"/>
  <c r="R128" i="23"/>
  <c r="R129" i="23"/>
  <c r="R130" i="23"/>
  <c r="R131" i="23"/>
  <c r="R132" i="23"/>
  <c r="R133" i="23"/>
  <c r="R134" i="23"/>
  <c r="R135" i="23"/>
  <c r="R136" i="23"/>
  <c r="R137" i="23"/>
  <c r="R138" i="23"/>
  <c r="R139" i="23"/>
  <c r="R140" i="23"/>
  <c r="R141" i="23"/>
  <c r="R142" i="23"/>
  <c r="R143" i="23"/>
  <c r="R144" i="23"/>
  <c r="R145" i="23"/>
  <c r="R146" i="23"/>
  <c r="R147" i="23"/>
  <c r="R148" i="23"/>
  <c r="R149" i="23"/>
  <c r="R150" i="23"/>
  <c r="R151" i="23"/>
  <c r="R152" i="23"/>
  <c r="R153" i="23"/>
  <c r="R154" i="23"/>
  <c r="R155" i="23"/>
  <c r="R156" i="23"/>
  <c r="R157" i="23"/>
  <c r="R158" i="23"/>
  <c r="R159" i="23"/>
  <c r="R160" i="23"/>
  <c r="R161" i="23"/>
  <c r="R162" i="23"/>
  <c r="R163" i="23"/>
  <c r="R164" i="23"/>
  <c r="R165" i="23"/>
  <c r="R166" i="23"/>
  <c r="R167" i="23"/>
  <c r="R168" i="23"/>
  <c r="R169" i="23"/>
  <c r="R170" i="23"/>
  <c r="R171" i="23"/>
  <c r="R172" i="23"/>
  <c r="R173" i="23"/>
  <c r="R174" i="23"/>
  <c r="R175" i="23"/>
  <c r="R176" i="23"/>
  <c r="R177" i="23"/>
  <c r="R178" i="23"/>
  <c r="R179" i="23"/>
  <c r="R180" i="23"/>
  <c r="R181" i="23"/>
  <c r="R182" i="23"/>
  <c r="R183" i="23"/>
  <c r="R184" i="23"/>
  <c r="R186" i="23"/>
  <c r="R190" i="23" s="1"/>
  <c r="R187" i="23"/>
  <c r="R188" i="23"/>
  <c r="R189" i="23"/>
  <c r="R191" i="23"/>
  <c r="R195" i="23" s="1"/>
  <c r="R192" i="23"/>
  <c r="R193" i="23"/>
  <c r="R194" i="23"/>
  <c r="R196" i="23"/>
  <c r="R197" i="23"/>
  <c r="R198" i="23"/>
  <c r="R199" i="23"/>
  <c r="R200" i="23"/>
  <c r="R201" i="23"/>
  <c r="R202" i="23"/>
  <c r="R203" i="23"/>
  <c r="R204" i="23"/>
  <c r="R205" i="23"/>
  <c r="R206" i="23"/>
  <c r="R207" i="23"/>
  <c r="R208" i="23"/>
  <c r="R209" i="23"/>
  <c r="R210" i="23"/>
  <c r="R211" i="23"/>
  <c r="R212" i="23"/>
  <c r="R213" i="23"/>
  <c r="R214" i="23"/>
  <c r="R215" i="23"/>
  <c r="R216" i="23"/>
  <c r="R217" i="23"/>
  <c r="R218" i="23"/>
  <c r="R220" i="23"/>
  <c r="R221" i="23"/>
  <c r="R222" i="23"/>
  <c r="R223" i="23"/>
  <c r="R224" i="23"/>
  <c r="R225" i="23"/>
  <c r="R226" i="23"/>
  <c r="R227" i="23"/>
  <c r="R228" i="23"/>
  <c r="R230" i="23"/>
  <c r="R232" i="23"/>
  <c r="R16" i="23"/>
  <c r="R121" i="23" l="1"/>
  <c r="R51" i="23"/>
  <c r="R185" i="23"/>
  <c r="K233" i="23" l="1"/>
  <c r="I233" i="23"/>
  <c r="N233" i="23"/>
  <c r="N231" i="23"/>
  <c r="L231" i="23"/>
  <c r="J231" i="23"/>
  <c r="I231" i="23"/>
  <c r="Q229" i="23"/>
  <c r="P229" i="23"/>
  <c r="O229" i="23"/>
  <c r="M229" i="23"/>
  <c r="M234" i="23" s="1"/>
  <c r="L229" i="23"/>
  <c r="K229" i="23"/>
  <c r="J229" i="23"/>
  <c r="I229" i="23"/>
  <c r="H229" i="23"/>
  <c r="G229" i="23"/>
  <c r="N229" i="23"/>
  <c r="Q219" i="23"/>
  <c r="P219" i="23"/>
  <c r="O219" i="23"/>
  <c r="M219" i="23"/>
  <c r="L219" i="23"/>
  <c r="K219" i="23"/>
  <c r="J219" i="23"/>
  <c r="I219" i="23"/>
  <c r="H219" i="23"/>
  <c r="G219" i="23"/>
  <c r="Q195" i="23"/>
  <c r="M195" i="23"/>
  <c r="L195" i="23"/>
  <c r="K195" i="23"/>
  <c r="J195" i="23"/>
  <c r="I195" i="23"/>
  <c r="H195" i="23"/>
  <c r="G195" i="23"/>
  <c r="M190" i="23"/>
  <c r="L190" i="23"/>
  <c r="K190" i="23"/>
  <c r="K234" i="23" s="1"/>
  <c r="J190" i="23"/>
  <c r="I190" i="23"/>
  <c r="N190" i="23"/>
  <c r="Q185" i="23"/>
  <c r="P185" i="23"/>
  <c r="O185" i="23"/>
  <c r="M185" i="23"/>
  <c r="L185" i="23"/>
  <c r="K185" i="23"/>
  <c r="J185" i="23"/>
  <c r="I185" i="23"/>
  <c r="H152" i="23"/>
  <c r="H185" i="23" s="1"/>
  <c r="G152" i="23"/>
  <c r="G185" i="23" s="1"/>
  <c r="Q121" i="23"/>
  <c r="P121" i="23"/>
  <c r="O121" i="23"/>
  <c r="O234" i="23" s="1"/>
  <c r="M121" i="23"/>
  <c r="L121" i="23"/>
  <c r="K121" i="23"/>
  <c r="J121" i="23"/>
  <c r="I121" i="23"/>
  <c r="H121" i="23"/>
  <c r="G121" i="23"/>
  <c r="Q51" i="23"/>
  <c r="P51" i="23"/>
  <c r="O51" i="23"/>
  <c r="M51" i="23"/>
  <c r="L51" i="23"/>
  <c r="K51" i="23"/>
  <c r="J51" i="23"/>
  <c r="I51" i="23"/>
  <c r="H51" i="23"/>
  <c r="G51" i="23"/>
  <c r="J234" i="23" l="1"/>
  <c r="P234" i="23"/>
  <c r="L234" i="23"/>
  <c r="I234" i="23"/>
  <c r="G234" i="23"/>
  <c r="Q234" i="23"/>
  <c r="N51" i="23"/>
  <c r="N195" i="23"/>
  <c r="N219" i="23" s="1"/>
  <c r="N185" i="23"/>
  <c r="N121" i="23"/>
  <c r="H234" i="23"/>
  <c r="N234" i="23" l="1"/>
  <c r="R234" i="23" s="1"/>
</calcChain>
</file>

<file path=xl/sharedStrings.xml><?xml version="1.0" encoding="utf-8"?>
<sst xmlns="http://schemas.openxmlformats.org/spreadsheetml/2006/main" count="456" uniqueCount="448">
  <si>
    <t>OBJETO</t>
  </si>
  <si>
    <t>CUENTA</t>
  </si>
  <si>
    <t>SUBCUENTA</t>
  </si>
  <si>
    <t>AUX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</si>
  <si>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</si>
  <si>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</si>
  <si>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</si>
  <si>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</si>
  <si>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</si>
  <si>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</si>
  <si>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</si>
  <si>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</si>
  <si>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</si>
  <si>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TOTALES</t>
  </si>
  <si>
    <t>REMUNERACIONES Y CONTRIBUCIONES</t>
  </si>
  <si>
    <t>2.1.1.1.01</t>
  </si>
  <si>
    <t>Sueldos fijos</t>
  </si>
  <si>
    <t>2.1.1.2.06</t>
  </si>
  <si>
    <t>Jornales</t>
  </si>
  <si>
    <t>2.1.1.2.08</t>
  </si>
  <si>
    <t>Personal de carácter temporal</t>
  </si>
  <si>
    <t>2.1.1.4.01</t>
  </si>
  <si>
    <t>Sueldo Anual No. 13</t>
  </si>
  <si>
    <t>2.1.1.5.01</t>
  </si>
  <si>
    <t>2.1.1.5.03</t>
  </si>
  <si>
    <t>Prestación laboral por desvinculación</t>
  </si>
  <si>
    <t>2.1.1.6.01</t>
  </si>
  <si>
    <t>Vacaciones</t>
  </si>
  <si>
    <t>2.1.2.1.01</t>
  </si>
  <si>
    <t>Primas por antigüedad</t>
  </si>
  <si>
    <t>2.1.2.2.04</t>
  </si>
  <si>
    <t>Prima de transporte</t>
  </si>
  <si>
    <t>2.1.2.2.05</t>
  </si>
  <si>
    <t>Compensación servicios de seguridad</t>
  </si>
  <si>
    <t>Pago de horas extraordinarias</t>
  </si>
  <si>
    <t>2.1.2.2.06</t>
  </si>
  <si>
    <t>Incentivo por Rendimiento Individual</t>
  </si>
  <si>
    <t>2.1.2.2.16</t>
  </si>
  <si>
    <t>Incentivo por labor humanitaria</t>
  </si>
  <si>
    <t>2.1.3.1.01</t>
  </si>
  <si>
    <t>Dietas en el país</t>
  </si>
  <si>
    <t>2.1.3.2.01</t>
  </si>
  <si>
    <t>Gastos de representación en el país</t>
  </si>
  <si>
    <t>2.1.4.2.01</t>
  </si>
  <si>
    <t>Bono escolar</t>
  </si>
  <si>
    <t>2.1.4.2.04</t>
  </si>
  <si>
    <t>Otras gratificaciones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</si>
  <si>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</si>
  <si>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</si>
  <si>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</si>
  <si>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</si>
  <si>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</si>
  <si>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CONTRATACION DE SERVICIOS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</si>
  <si>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</si>
  <si>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</si>
  <si>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</si>
  <si>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</si>
  <si>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</si>
  <si>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</si>
  <si>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</si>
  <si>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</si>
  <si>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</si>
  <si>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</si>
  <si>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2.2.2.2.01</t>
  </si>
  <si>
    <t>Impresión, encuadernación y rotulación</t>
  </si>
  <si>
    <t>2.2.1.8.01</t>
  </si>
  <si>
    <t>Recolección de residuos</t>
  </si>
  <si>
    <t>2.2.2.1.01</t>
  </si>
  <si>
    <t>Publicidad y propaganda</t>
  </si>
  <si>
    <t>2.2.4.1.01</t>
  </si>
  <si>
    <t>Pasajes y gastos de transporte</t>
  </si>
  <si>
    <t>2.2.4.2.01</t>
  </si>
  <si>
    <t>Fletes</t>
  </si>
  <si>
    <t>2.2.4.3.01</t>
  </si>
  <si>
    <t>Almacenaje</t>
  </si>
  <si>
    <t>2.2.8.2.01</t>
  </si>
  <si>
    <t>2.2.4.4.01</t>
  </si>
  <si>
    <t>Peaje</t>
  </si>
  <si>
    <t>2.2.5.1.01</t>
  </si>
  <si>
    <t>Alquileres y rentas de edificaciones y locales</t>
  </si>
  <si>
    <t>2.2.5.4.01</t>
  </si>
  <si>
    <t>Alquileres de equipos de transporte, tracción y elevación</t>
  </si>
  <si>
    <t>2.2.5.7.01</t>
  </si>
  <si>
    <t>Alquileres de equipos de construcción y movimiento de tierras</t>
  </si>
  <si>
    <t>2.2.5.8.01</t>
  </si>
  <si>
    <t>2.2.6.2.01</t>
  </si>
  <si>
    <t>Seguro de bienes muebles</t>
  </si>
  <si>
    <t>2.2.6.3.01</t>
  </si>
  <si>
    <t>Seguros de personas</t>
  </si>
  <si>
    <t>2.2.7.1.01</t>
  </si>
  <si>
    <t>2.2.7.1.02</t>
  </si>
  <si>
    <t>2.2.7.1.06</t>
  </si>
  <si>
    <t>Mantenimiento y reparación de instalaciones eléctricas</t>
  </si>
  <si>
    <t>2.2.7.1.07</t>
  </si>
  <si>
    <t>Mantenimiento, rep., servicios de pintura y sus derivados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</si>
  <si>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</si>
  <si>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</si>
  <si>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</si>
  <si>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</si>
  <si>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</si>
  <si>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</si>
  <si>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2.2.8.1.01</t>
  </si>
  <si>
    <t>Gastos judiciales</t>
  </si>
  <si>
    <t>Comisiones y gastos</t>
  </si>
  <si>
    <t>2.2.8.3.01</t>
  </si>
  <si>
    <t>Servicios sanitarios médicos y veterinarios</t>
  </si>
  <si>
    <t>2.2.8.6.01</t>
  </si>
  <si>
    <t>Eventos generales</t>
  </si>
  <si>
    <t>2.2.8.6.02</t>
  </si>
  <si>
    <t>Festividades</t>
  </si>
  <si>
    <t>2.2.8.7.01</t>
  </si>
  <si>
    <t>Servicios de ingeniería, arquitectura, investigaciones y análisis de factibilidad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</si>
  <si>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</si>
  <si>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</si>
  <si>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</si>
  <si>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</si>
  <si>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</si>
  <si>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</si>
  <si>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</si>
  <si>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</si>
  <si>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2.2.8.9.01</t>
  </si>
  <si>
    <t>Intereses devengados internos por instituciones financieras</t>
  </si>
  <si>
    <t>2.2.8.9.05</t>
  </si>
  <si>
    <t>Otros gastos operativos instituciones empresariales</t>
  </si>
  <si>
    <t>2.2.9.1.01</t>
  </si>
  <si>
    <t>Otras contrataciones de servicios</t>
  </si>
  <si>
    <t>2.2.9.2.01</t>
  </si>
  <si>
    <t>Servicios de alimentación</t>
  </si>
  <si>
    <t>MATERIALES Y SUMINISTROS</t>
  </si>
  <si>
    <t>2.3.1.1.01</t>
  </si>
  <si>
    <t>Alimentos y bebidas para personas</t>
  </si>
  <si>
    <t>2.3.1.3.02</t>
  </si>
  <si>
    <t>2.3.1.3.03</t>
  </si>
  <si>
    <t>Productos forestales</t>
  </si>
  <si>
    <t>Productos agrícolas</t>
  </si>
  <si>
    <t>2.3.1.4.01</t>
  </si>
  <si>
    <t>Madera, corcho y sus manufacturas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</si>
  <si>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</si>
  <si>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</si>
  <si>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</si>
  <si>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</si>
  <si>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</si>
  <si>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</si>
  <si>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</si>
  <si>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</si>
  <si>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</si>
  <si>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</si>
  <si>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</si>
  <si>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</si>
  <si>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</si>
  <si>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</si>
  <si>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</si>
  <si>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</si>
  <si>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2.3.4.2.01</t>
  </si>
  <si>
    <t>Productos medicinales para uso veterinario</t>
  </si>
  <si>
    <t>2.3.4.1.01</t>
  </si>
  <si>
    <t>Productos medicinales para uso humano</t>
  </si>
  <si>
    <t>2.3.5.2.01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</si>
  <si>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</si>
  <si>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</si>
  <si>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</si>
  <si>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</si>
  <si>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</si>
  <si>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</si>
  <si>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</si>
  <si>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</si>
  <si>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</si>
  <si>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</si>
  <si>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</si>
  <si>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</si>
  <si>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</si>
  <si>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</si>
  <si>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</si>
  <si>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</si>
  <si>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</si>
  <si>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</si>
  <si>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</si>
  <si>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</si>
  <si>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</si>
  <si>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2.3.6.3.03</t>
  </si>
  <si>
    <t>Estructuras metálicas acabadas</t>
  </si>
  <si>
    <t>2.3.6.3.06</t>
  </si>
  <si>
    <t>Productos metálicos</t>
  </si>
  <si>
    <t>2.3.6.3.07</t>
  </si>
  <si>
    <t>Otros productos metálicos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</si>
  <si>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</si>
  <si>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</si>
  <si>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</si>
  <si>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</si>
  <si>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</si>
  <si>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</si>
  <si>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</si>
  <si>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</si>
  <si>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</si>
  <si>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</si>
  <si>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</si>
  <si>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</si>
  <si>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</si>
  <si>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</si>
  <si>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</si>
  <si>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</si>
  <si>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</si>
  <si>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</si>
  <si>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</si>
  <si>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2.3.8.8.01</t>
  </si>
  <si>
    <t>Decoraciones y trastes</t>
  </si>
  <si>
    <t>2.3.9.1.01</t>
  </si>
  <si>
    <t>Material para limpieza</t>
  </si>
  <si>
    <t>2.3.9.5.01</t>
  </si>
  <si>
    <t>Útiles de cocina y comedor</t>
  </si>
  <si>
    <t>2.3.9.2.01</t>
  </si>
  <si>
    <t>2.3.9.6.01</t>
  </si>
  <si>
    <t>Productos eléctricos y afines</t>
  </si>
  <si>
    <t>2.3.9.7.01</t>
  </si>
  <si>
    <t>Productos y útiles veterinarios</t>
  </si>
  <si>
    <t>2.3.9.8.01</t>
  </si>
  <si>
    <t>Repuestos</t>
  </si>
  <si>
    <t>2.3.9.9.01</t>
  </si>
  <si>
    <t>Productos y Utiles Varios  n.i.p</t>
  </si>
  <si>
    <t>2.3.9.9.04</t>
  </si>
  <si>
    <t>Productos y utiles de defensa y seguridad</t>
  </si>
  <si>
    <t>TRANSFERENCIAS CORRIENTES</t>
  </si>
  <si>
    <t>2.4.2.2.02</t>
  </si>
  <si>
    <t>BIENES MUEBLES,INMUEBLES E INTANGIBLES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</si>
  <si>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</si>
  <si>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</si>
  <si>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</si>
  <si>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</si>
  <si>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</si>
  <si>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</si>
  <si>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</si>
  <si>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</si>
  <si>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</si>
  <si>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</si>
  <si>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</si>
  <si>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</si>
  <si>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</si>
  <si>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</si>
  <si>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2.6.3.1.01</t>
  </si>
  <si>
    <t>Equipo médico y de laboratorio</t>
  </si>
  <si>
    <t>2.6.4.1.01</t>
  </si>
  <si>
    <t>Automóviles y camiones</t>
  </si>
  <si>
    <t>2.6.4.8.01</t>
  </si>
  <si>
    <t>Otros equipos de transporte</t>
  </si>
  <si>
    <t>2.6.5.2.01</t>
  </si>
  <si>
    <t>Maquinaria y equipo industrial</t>
  </si>
  <si>
    <t>2.6.5.3.01</t>
  </si>
  <si>
    <t>Maquinaria y equipo de construcción</t>
  </si>
  <si>
    <t>2.6.5.4.01</t>
  </si>
  <si>
    <t>Sistemas y equipos de climatización</t>
  </si>
  <si>
    <t>2.6.5.5.01</t>
  </si>
  <si>
    <t>2.6.5.6.01</t>
  </si>
  <si>
    <t>Equipo de generación eléctrica</t>
  </si>
  <si>
    <t>2.6.5.7.01</t>
  </si>
  <si>
    <t>Máquinas-herramientas</t>
  </si>
  <si>
    <t>2.6.5.8.01</t>
  </si>
  <si>
    <t>Otros equipos</t>
  </si>
  <si>
    <t>2.6.7.9.01</t>
  </si>
  <si>
    <t>Semillas, cultivos, plantas y árboles  que generan productos  recurrentes</t>
  </si>
  <si>
    <t>2.6.8.3.01</t>
  </si>
  <si>
    <t>Programas de informática</t>
  </si>
  <si>
    <t>2.6.8.8.01</t>
  </si>
  <si>
    <t>Licencias Informáticas</t>
  </si>
  <si>
    <t xml:space="preserve">2.6.9.1.01 </t>
  </si>
  <si>
    <t>Adquisición de mejoras no residenciales</t>
  </si>
  <si>
    <t>OBRAS</t>
  </si>
  <si>
    <t>2.7.1.3.01</t>
  </si>
  <si>
    <t>Obras para edificación de otras estructuras</t>
  </si>
  <si>
    <t>2.7.1.4.01</t>
  </si>
  <si>
    <t>Mejoras de tierras y terrenos</t>
  </si>
  <si>
    <t>2.7.2.1.01</t>
  </si>
  <si>
    <t>2.7.2.4.01</t>
  </si>
  <si>
    <t>Infraestructura terrestre y obras anexas</t>
  </si>
  <si>
    <t>Totales Generales========&gt;</t>
  </si>
  <si>
    <t>2.1.2.2</t>
  </si>
  <si>
    <t>COMPENSACION</t>
  </si>
  <si>
    <t>2.1.4.2</t>
  </si>
  <si>
    <t>2.1.5.1</t>
  </si>
  <si>
    <t>2.1.3.1</t>
  </si>
  <si>
    <t>DIETAS</t>
  </si>
  <si>
    <t>OTRAS GRATIFICACIONES Y BONIFICACIONES</t>
  </si>
  <si>
    <t>2.2.1</t>
  </si>
  <si>
    <t>SERVICIOS BASICOS</t>
  </si>
  <si>
    <t>2.2.2</t>
  </si>
  <si>
    <t>PUBLICIDAD, IMPRESIÓN Y ENCUADERNACIÓN</t>
  </si>
  <si>
    <t>VIATICOS</t>
  </si>
  <si>
    <t>2.2.4</t>
  </si>
  <si>
    <t>TRANSPORTE Y ALMACENAJE</t>
  </si>
  <si>
    <t>2.2.5</t>
  </si>
  <si>
    <t>ALQUILERES Y RENTAS</t>
  </si>
  <si>
    <t xml:space="preserve">Otros alquileres </t>
  </si>
  <si>
    <t>2.2.6</t>
  </si>
  <si>
    <t>SEGUROS</t>
  </si>
  <si>
    <t>2.2.7</t>
  </si>
  <si>
    <t>SERVICIOS DE CONSERVACIÓN, REPS. MENORES E INSTALACIONES TEMPORALES</t>
  </si>
  <si>
    <t>2.2.7.2</t>
  </si>
  <si>
    <t>Mantenimiento y reparación de maquinarias y equipos</t>
  </si>
  <si>
    <t>2.2.8</t>
  </si>
  <si>
    <t>OTROS SERVICIOS NO INCLUIDOS EN CONCEPTOS ANTERIORES</t>
  </si>
  <si>
    <t>2.3.5</t>
  </si>
  <si>
    <t>PRODUCTOS DE CUERO, CAUCHO Y PLÁSTICO</t>
  </si>
  <si>
    <t>2.3.7</t>
  </si>
  <si>
    <t>COMBUSTIBLES, LUBRICANTES, PRODUCTOS QUÍMICOS Y CONEXOS</t>
  </si>
  <si>
    <t>2.3.9</t>
  </si>
  <si>
    <t>PRODUCTOS Y ÚTILES VARIOS</t>
  </si>
  <si>
    <t>2.7.1</t>
  </si>
  <si>
    <t>2.7.2</t>
  </si>
  <si>
    <t>OBRAS EN EDIFICACIONES</t>
  </si>
  <si>
    <t>INFRAESTRUCTURA</t>
  </si>
  <si>
    <t>2.7.2.9.01</t>
  </si>
  <si>
    <t>Obras en plantas industriales, hidrocarburos y minas</t>
  </si>
  <si>
    <t>2.2.7.1.04</t>
  </si>
  <si>
    <t>2.2.8.8</t>
  </si>
  <si>
    <t>Impuestos, derechos y tasas</t>
  </si>
  <si>
    <t>2.2.9</t>
  </si>
  <si>
    <t>OTRAS CONTRATACIONES DE SERVICIOS</t>
  </si>
  <si>
    <t>2.3.2.3</t>
  </si>
  <si>
    <t>2.3.6.4.04</t>
  </si>
  <si>
    <t>Piedra, arcilla y arena</t>
  </si>
  <si>
    <t>Ayudas y donaciones a personas</t>
  </si>
  <si>
    <t>Prestaciones Economicas</t>
  </si>
  <si>
    <t>2.1.1.5</t>
  </si>
  <si>
    <t>Prestaciones económicas</t>
  </si>
  <si>
    <t>2.2.1.3</t>
  </si>
  <si>
    <t>2.3.1.3</t>
  </si>
  <si>
    <t>Productos agroforestales y pecuarios</t>
  </si>
  <si>
    <t>2.3.9.8</t>
  </si>
  <si>
    <t>Repuestos y accesorios menores</t>
  </si>
  <si>
    <t>2.6.5.2</t>
  </si>
  <si>
    <t>2.4.2.1.01</t>
  </si>
  <si>
    <t>Útiles y materiales de escrit., ofic. e informática</t>
  </si>
  <si>
    <t>2.2.1.6.03</t>
  </si>
  <si>
    <t>Energía eléctrica para comercialización</t>
  </si>
  <si>
    <t>2.2.7.2.01</t>
  </si>
  <si>
    <t>Mantenimiento y reparación de muebles y equipos de oficina</t>
  </si>
  <si>
    <t>2.7.2.6-01</t>
  </si>
  <si>
    <t>Infraestructura y plantaciones agrícolas</t>
  </si>
  <si>
    <t>2.1.5.2</t>
  </si>
  <si>
    <t>2.1.5.3</t>
  </si>
  <si>
    <t>Productos de Cueros y pieles</t>
  </si>
  <si>
    <t>2.2.3.1</t>
  </si>
  <si>
    <t>Útiles destinados a actividades deportivas, culturales y recreativas</t>
  </si>
  <si>
    <t>2.1.1.2.09</t>
  </si>
  <si>
    <t>Personal de carácter eventual</t>
  </si>
  <si>
    <t>2.2.3.1.01</t>
  </si>
  <si>
    <t>2.5.1.2.01</t>
  </si>
  <si>
    <t>2.1.5.1.01</t>
  </si>
  <si>
    <t>CONSTRIBUCIONES AL SEGURO DE SALUD</t>
  </si>
  <si>
    <t>CONSTRIBUCIONES AL SEGURO DE PENSIONES</t>
  </si>
  <si>
    <t>CONSTRIBUCIONES AL SEGURO DE RIESGO LABORAL</t>
  </si>
  <si>
    <t>2.1.5.4</t>
  </si>
  <si>
    <t>CONSTRIBUCIONES AL PLAN DE RETIRO COMPLEMENTARIO</t>
  </si>
  <si>
    <t>Contribuciones al plan de retiro complementario</t>
  </si>
  <si>
    <t>2.1.1.3.01</t>
  </si>
  <si>
    <t>Sueldos por Pension</t>
  </si>
  <si>
    <t>Teléfono</t>
  </si>
  <si>
    <t>Transferencias de capital a asociaciones privadas sin fines de lucro</t>
  </si>
  <si>
    <t xml:space="preserve">Herramientas menores </t>
  </si>
  <si>
    <t>CONSEJO ESTATAL DEL AZUCAR (CEA.)</t>
  </si>
  <si>
    <t>EJECUCIÓN DE GASTOS Y APLICACIONES FINANCIERAS.</t>
  </si>
  <si>
    <t>VALORE EN RD$</t>
  </si>
  <si>
    <t xml:space="preserve">SUB-CAPITULO: </t>
  </si>
  <si>
    <t xml:space="preserve">DAF-: </t>
  </si>
  <si>
    <t>2.8.1.1.02</t>
  </si>
  <si>
    <t>Concesión de Préstamos de empresas privadas externas</t>
  </si>
  <si>
    <t>2.2.7.2.02</t>
  </si>
  <si>
    <t>2.2.7.2.99</t>
  </si>
  <si>
    <t>2.1.5.4.01</t>
  </si>
  <si>
    <t>Productos y utiles Diversos</t>
  </si>
  <si>
    <t>2.3.9.9.05</t>
  </si>
  <si>
    <t>Aportaciones de Capital al Poder Legislativo</t>
  </si>
  <si>
    <t>2.5.2.1.01</t>
  </si>
  <si>
    <t>2.2.7.1.03</t>
  </si>
  <si>
    <t>Limpieza y desmalezamiento de terrenos</t>
  </si>
  <si>
    <t>2.5.9.1.01</t>
  </si>
  <si>
    <t>2.5.5.2.02</t>
  </si>
  <si>
    <t>TRANSFERENCIA DE CAPITAL</t>
  </si>
  <si>
    <r>
      <rPr>
        <b/>
        <sz val="10"/>
        <color rgb="FF000000"/>
        <rFont val="Calibri"/>
        <family val="2"/>
        <scheme val="minor"/>
      </rPr>
      <t>CAPITULO.:</t>
    </r>
    <r>
      <rPr>
        <sz val="10"/>
        <color rgb="FF000000"/>
        <rFont val="Calibri"/>
        <family val="2"/>
        <scheme val="minor"/>
      </rPr>
      <t xml:space="preserve"> 6110</t>
    </r>
  </si>
  <si>
    <r>
      <rPr>
        <b/>
        <sz val="10"/>
        <color rgb="FF000000"/>
        <rFont val="Calibri"/>
        <family val="2"/>
        <scheme val="minor"/>
      </rPr>
      <t xml:space="preserve">INSTITUCION: </t>
    </r>
    <r>
      <rPr>
        <sz val="10"/>
        <color rgb="FF000000"/>
        <rFont val="Calibri"/>
        <family val="2"/>
        <scheme val="minor"/>
      </rPr>
      <t xml:space="preserve"> CONSEJO ESTATAL DEL AZÚCAR.</t>
    </r>
  </si>
  <si>
    <r>
      <rPr>
        <b/>
        <sz val="10"/>
        <color rgb="FF000000"/>
        <rFont val="Calibri"/>
        <family val="2"/>
        <scheme val="minor"/>
      </rPr>
      <t>NUMERO DE ENTRADA:</t>
    </r>
    <r>
      <rPr>
        <sz val="10"/>
        <color rgb="FF000000"/>
        <rFont val="Calibri"/>
        <family val="2"/>
        <scheme val="minor"/>
      </rPr>
      <t xml:space="preserve"> 8</t>
    </r>
  </si>
  <si>
    <t>Gas natural</t>
  </si>
  <si>
    <t>2.3.7.1.07</t>
  </si>
  <si>
    <t>2.4.1.2.01</t>
  </si>
  <si>
    <t>Equipo de comunicación, telecomunicaciones y señalización</t>
  </si>
  <si>
    <t>2.3.9.3.01</t>
  </si>
  <si>
    <t>Carrocerias y remolques</t>
  </si>
  <si>
    <t>2.6.4.2.01</t>
  </si>
  <si>
    <t>2.2.7.1.99</t>
  </si>
  <si>
    <t>lavanderia</t>
  </si>
  <si>
    <t>2.2.8.5.02</t>
  </si>
  <si>
    <t>ADQUISICION DE ACTIVOS FINANCIEROS CON FINES DE POLÍTICAS</t>
  </si>
  <si>
    <t>2.2.5.2.01</t>
  </si>
  <si>
    <t>Alquileres de Máquinas y equipos de producción</t>
  </si>
  <si>
    <t>Servicios especiales de mantenimiento y reparación</t>
  </si>
  <si>
    <t>2.1.2.2.01</t>
  </si>
  <si>
    <t>Prima por antiguedad</t>
  </si>
  <si>
    <t>2.3.7.1.03</t>
  </si>
  <si>
    <t>2.1.2.2.08</t>
  </si>
  <si>
    <r>
      <rPr>
        <b/>
        <sz val="10"/>
        <color rgb="FF000000"/>
        <rFont val="Calibri"/>
        <family val="2"/>
        <scheme val="minor"/>
      </rPr>
      <t>AÑO:</t>
    </r>
    <r>
      <rPr>
        <sz val="10"/>
        <color rgb="FF000000"/>
        <rFont val="Calibri"/>
        <family val="2"/>
        <scheme val="minor"/>
      </rPr>
      <t xml:space="preserve"> 2024</t>
    </r>
  </si>
  <si>
    <t>2.3.6.3.05</t>
  </si>
  <si>
    <t>2.2.8.8.03</t>
  </si>
  <si>
    <t>Tasas</t>
  </si>
  <si>
    <t>2.7.1.2.01</t>
  </si>
  <si>
    <t>2.3.9.8.02</t>
  </si>
  <si>
    <t>Otros mantenimientos, reparaciones y sus derivados, no identificados precedentemente.</t>
  </si>
  <si>
    <t>2.2.9.2.03</t>
  </si>
  <si>
    <t>Servicio de catering</t>
  </si>
  <si>
    <t>Gastos de representación en el exterior</t>
  </si>
  <si>
    <t>2.1.3.2.02</t>
  </si>
  <si>
    <t>2.2.8.4.01</t>
  </si>
  <si>
    <t>Servicios funerarios y gastos conexos</t>
  </si>
  <si>
    <t>Servicios Juridicos</t>
  </si>
  <si>
    <t>2.2.8.7.02</t>
  </si>
  <si>
    <t>AGOSTO</t>
  </si>
  <si>
    <t>Keroseno</t>
  </si>
  <si>
    <r>
      <t xml:space="preserve">FECHA: </t>
    </r>
    <r>
      <rPr>
        <sz val="10"/>
        <color rgb="FF000000"/>
        <rFont val="Calibri"/>
        <family val="2"/>
        <scheme val="minor"/>
      </rPr>
      <t>30/09/2024.</t>
    </r>
  </si>
  <si>
    <t>Accesorios</t>
  </si>
  <si>
    <r>
      <rPr>
        <b/>
        <sz val="10"/>
        <color rgb="FF000000"/>
        <rFont val="Calibri"/>
        <family val="2"/>
        <scheme val="minor"/>
      </rPr>
      <t>DESCRIPCION GASTO:</t>
    </r>
    <r>
      <rPr>
        <sz val="10"/>
        <color rgb="FF000000"/>
        <rFont val="Calibri"/>
        <family val="2"/>
        <scheme val="minor"/>
      </rPr>
      <t xml:space="preserve"> INFORME DE EJECUCION MES DE ENERO A SEPTIEMBRE 2024.</t>
    </r>
  </si>
  <si>
    <t>GASTOS DEVENGADOS</t>
  </si>
  <si>
    <t>PRESUPUESTO APROBADO</t>
  </si>
  <si>
    <t>PRESUPUESTO MODIFICADO</t>
  </si>
  <si>
    <t>2.1.2.2.03</t>
  </si>
  <si>
    <t>Compensacion Especiales</t>
  </si>
  <si>
    <t>Viaticos dentro del país</t>
  </si>
  <si>
    <t>2.2.3.2.01</t>
  </si>
  <si>
    <t>Viaticos fuera del pais</t>
  </si>
  <si>
    <t>2.2.6.9.01</t>
  </si>
  <si>
    <t>Otros Seguros</t>
  </si>
  <si>
    <t>Mantenimiento y reparaciones menores en edificaciones</t>
  </si>
  <si>
    <t>Mantenimiento y reparación de obras de ingeniería civilo infraestructura</t>
  </si>
  <si>
    <t>Mantenimiento y reparacion de muebles y equipos tecnologia e informacion</t>
  </si>
  <si>
    <t>Otros servicios de mantenimiento y reparacion de maquinaria</t>
  </si>
  <si>
    <t>2.2.9.8.02</t>
  </si>
  <si>
    <t>2.3.5.1.01</t>
  </si>
  <si>
    <t>Productos de cuero</t>
  </si>
  <si>
    <t>Productos de hojalata</t>
  </si>
  <si>
    <t>Lubricantes: Aceite de motor, transmisión, de dirección, de diferencial, de frenos, Aceite hidraulico y para sistemas de refrigeración.</t>
  </si>
  <si>
    <t>Utiles menores Medicos quirurgicos y de laboratorio</t>
  </si>
  <si>
    <t>2.3.9.4.01</t>
  </si>
  <si>
    <t>2.4.1.2.02</t>
  </si>
  <si>
    <t>Ayudas y donaciones  ocasional a hogares y personas</t>
  </si>
  <si>
    <t>Disminucion de Ctas por Pagar Internas de Corto Plazo</t>
  </si>
  <si>
    <t>Otras transf.corrientes a insts desc. y aut. no finan.</t>
  </si>
  <si>
    <t>Otras Transferencias de capital a instituciones publicas financieras monetarias</t>
  </si>
  <si>
    <t>Transferencia del capital destinada instituciones publicas</t>
  </si>
  <si>
    <t>Obras para edificaciónes no residencial</t>
  </si>
  <si>
    <t>Obras hidraúlicas y sanitarias</t>
  </si>
  <si>
    <t>PERIODO:  01 DE ENERO AL 30 DE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</si>
</sst>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u/>
      <sz val="9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b/>
      <sz val="11"/>
      <name val="Verdana"/>
      <family val="2"/>
    </font>
    <font>
      <b/>
      <u/>
      <sz val="11"/>
      <name val="Verdana"/>
      <family val="2"/>
    </font>
    <font>
      <b/>
      <sz val="11"/>
      <color theme="1"/>
      <name val="Verdana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9998168889431442"/>
        <bgColor rgb="FFEFEFEF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45" applyNumberFormat="0" applyAlignment="0" applyProtection="0"/>
    <xf numFmtId="0" fontId="19" fillId="22" borderId="46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8" applyNumberFormat="0" applyFill="0" applyAlignment="0" applyProtection="0"/>
    <xf numFmtId="0" fontId="23" fillId="0" borderId="49" applyNumberFormat="0" applyFill="0" applyAlignment="0" applyProtection="0"/>
    <xf numFmtId="0" fontId="24" fillId="0" borderId="50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45" applyNumberFormat="0" applyAlignment="0" applyProtection="0"/>
    <xf numFmtId="0" fontId="26" fillId="0" borderId="47" applyNumberFormat="0" applyFill="0" applyAlignment="0" applyProtection="0"/>
    <xf numFmtId="164" fontId="15" fillId="0" borderId="0" applyFont="0" applyFill="0" applyBorder="0" applyAlignment="0" applyProtection="0"/>
    <xf numFmtId="0" fontId="27" fillId="23" borderId="0" applyNumberFormat="0" applyBorder="0" applyAlignment="0" applyProtection="0"/>
    <xf numFmtId="0" fontId="15" fillId="24" borderId="51" applyNumberFormat="0" applyFont="0" applyAlignment="0" applyProtection="0"/>
    <xf numFmtId="0" fontId="28" fillId="21" borderId="52" applyNumberFormat="0" applyAlignment="0" applyProtection="0"/>
    <xf numFmtId="0" fontId="29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31" fillId="0" borderId="0" applyNumberFormat="0" applyFill="0" applyBorder="0" applyAlignment="0" applyProtection="0"/>
    <xf numFmtId="0" fontId="39" fillId="0" borderId="0"/>
  </cellStyleXfs>
  <cellXfs count="267">
    <xf numFmtId="0" fontId="0" fillId="0" borderId="0" xfId="0"/>
    <xf numFmtId="43" fontId="0" fillId="0" borderId="0" xfId="2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43" fontId="0" fillId="0" borderId="0" xfId="0" applyNumberFormat="1"/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165" fontId="0" fillId="0" borderId="0" xfId="0" applyNumberFormat="1"/>
    <xf numFmtId="0" fontId="32" fillId="0" borderId="0" xfId="0" applyFont="1"/>
    <xf numFmtId="0" fontId="7" fillId="0" borderId="1" xfId="5" applyFont="1" applyBorder="1" applyAlignment="1">
      <alignment horizontal="left" vertical="center" wrapText="1"/>
    </xf>
    <xf numFmtId="165" fontId="32" fillId="0" borderId="8" xfId="2" applyNumberFormat="1" applyFont="1" applyFill="1" applyBorder="1"/>
    <xf numFmtId="43" fontId="32" fillId="0" borderId="19" xfId="2" applyFont="1" applyFill="1" applyBorder="1"/>
    <xf numFmtId="43" fontId="32" fillId="0" borderId="8" xfId="2" applyFont="1" applyFill="1" applyBorder="1"/>
    <xf numFmtId="43" fontId="32" fillId="0" borderId="13" xfId="2" applyFont="1" applyFill="1" applyBorder="1"/>
    <xf numFmtId="43" fontId="32" fillId="0" borderId="16" xfId="2" applyFont="1" applyFill="1" applyBorder="1"/>
    <xf numFmtId="43" fontId="32" fillId="2" borderId="3" xfId="5" applyNumberFormat="1" applyFont="1" applyFill="1" applyBorder="1"/>
    <xf numFmtId="43" fontId="32" fillId="2" borderId="9" xfId="5" applyNumberFormat="1" applyFont="1" applyFill="1" applyBorder="1"/>
    <xf numFmtId="43" fontId="32" fillId="0" borderId="9" xfId="5" applyNumberFormat="1" applyFont="1" applyBorder="1"/>
    <xf numFmtId="43" fontId="32" fillId="0" borderId="3" xfId="2" applyFont="1" applyFill="1" applyBorder="1"/>
    <xf numFmtId="43" fontId="32" fillId="0" borderId="11" xfId="2" applyFont="1" applyFill="1" applyBorder="1"/>
    <xf numFmtId="43" fontId="32" fillId="0" borderId="3" xfId="5" applyNumberFormat="1" applyFont="1" applyBorder="1"/>
    <xf numFmtId="0" fontId="6" fillId="0" borderId="1" xfId="5" applyFont="1" applyBorder="1" applyAlignment="1">
      <alignment horizontal="left" vertical="center" wrapText="1"/>
    </xf>
    <xf numFmtId="0" fontId="7" fillId="0" borderId="1" xfId="5" applyFont="1" applyBorder="1"/>
    <xf numFmtId="0" fontId="6" fillId="0" borderId="1" xfId="5" applyFont="1" applyBorder="1"/>
    <xf numFmtId="43" fontId="32" fillId="2" borderId="39" xfId="5" applyNumberFormat="1" applyFont="1" applyFill="1" applyBorder="1"/>
    <xf numFmtId="43" fontId="32" fillId="2" borderId="8" xfId="5" applyNumberFormat="1" applyFont="1" applyFill="1" applyBorder="1"/>
    <xf numFmtId="0" fontId="7" fillId="0" borderId="5" xfId="5" applyFont="1" applyBorder="1" applyAlignment="1">
      <alignment horizontal="left" vertical="center" wrapText="1"/>
    </xf>
    <xf numFmtId="43" fontId="32" fillId="0" borderId="35" xfId="2" applyFont="1" applyFill="1" applyBorder="1"/>
    <xf numFmtId="43" fontId="32" fillId="0" borderId="43" xfId="2" applyFont="1" applyFill="1" applyBorder="1"/>
    <xf numFmtId="43" fontId="7" fillId="0" borderId="43" xfId="2" applyFont="1" applyFill="1" applyBorder="1"/>
    <xf numFmtId="43" fontId="32" fillId="0" borderId="15" xfId="2" applyFont="1" applyFill="1" applyBorder="1"/>
    <xf numFmtId="43" fontId="32" fillId="2" borderId="41" xfId="5" applyNumberFormat="1" applyFont="1" applyFill="1" applyBorder="1"/>
    <xf numFmtId="43" fontId="32" fillId="0" borderId="0" xfId="0" applyNumberFormat="1" applyFont="1"/>
    <xf numFmtId="0" fontId="6" fillId="0" borderId="9" xfId="5" applyFont="1" applyBorder="1" applyAlignment="1">
      <alignment horizontal="left"/>
    </xf>
    <xf numFmtId="43" fontId="32" fillId="0" borderId="19" xfId="5" applyNumberFormat="1" applyFont="1" applyBorder="1"/>
    <xf numFmtId="43" fontId="6" fillId="0" borderId="8" xfId="2" applyFont="1" applyFill="1" applyBorder="1"/>
    <xf numFmtId="43" fontId="6" fillId="0" borderId="17" xfId="2" applyFont="1" applyFill="1" applyBorder="1"/>
    <xf numFmtId="43" fontId="6" fillId="0" borderId="16" xfId="2" applyFont="1" applyFill="1" applyBorder="1"/>
    <xf numFmtId="43" fontId="32" fillId="0" borderId="11" xfId="5" applyNumberFormat="1" applyFont="1" applyBorder="1"/>
    <xf numFmtId="0" fontId="7" fillId="0" borderId="13" xfId="5" applyFont="1" applyBorder="1" applyAlignment="1">
      <alignment horizontal="left" vertical="center" wrapText="1"/>
    </xf>
    <xf numFmtId="0" fontId="6" fillId="0" borderId="25" xfId="5" applyFont="1" applyBorder="1" applyAlignment="1">
      <alignment horizontal="left" vertical="center" wrapText="1"/>
    </xf>
    <xf numFmtId="43" fontId="32" fillId="0" borderId="39" xfId="5" applyNumberFormat="1" applyFont="1" applyBorder="1"/>
    <xf numFmtId="43" fontId="32" fillId="0" borderId="41" xfId="5" applyNumberFormat="1" applyFont="1" applyBorder="1"/>
    <xf numFmtId="43" fontId="32" fillId="0" borderId="8" xfId="5" applyNumberFormat="1" applyFont="1" applyBorder="1"/>
    <xf numFmtId="43" fontId="32" fillId="0" borderId="13" xfId="5" applyNumberFormat="1" applyFont="1" applyBorder="1"/>
    <xf numFmtId="0" fontId="32" fillId="0" borderId="0" xfId="0" applyFont="1" applyAlignment="1">
      <alignment vertical="center"/>
    </xf>
    <xf numFmtId="0" fontId="7" fillId="0" borderId="0" xfId="5" applyFont="1" applyAlignment="1">
      <alignment horizontal="left" vertical="center" wrapText="1"/>
    </xf>
    <xf numFmtId="43" fontId="7" fillId="0" borderId="8" xfId="2" applyFont="1" applyFill="1" applyBorder="1" applyAlignment="1"/>
    <xf numFmtId="0" fontId="7" fillId="0" borderId="13" xfId="5" applyFont="1" applyBorder="1" applyAlignment="1">
      <alignment horizontal="left" wrapText="1"/>
    </xf>
    <xf numFmtId="0" fontId="32" fillId="0" borderId="11" xfId="0" applyFont="1" applyBorder="1"/>
    <xf numFmtId="43" fontId="7" fillId="0" borderId="13" xfId="2" applyFont="1" applyFill="1" applyBorder="1" applyAlignment="1"/>
    <xf numFmtId="0" fontId="7" fillId="0" borderId="9" xfId="5" applyFont="1" applyBorder="1" applyAlignment="1">
      <alignment horizontal="left" vertical="center" wrapText="1"/>
    </xf>
    <xf numFmtId="165" fontId="32" fillId="0" borderId="15" xfId="2" applyNumberFormat="1" applyFont="1" applyFill="1" applyBorder="1"/>
    <xf numFmtId="0" fontId="7" fillId="0" borderId="8" xfId="5" applyFont="1" applyBorder="1" applyAlignment="1">
      <alignment horizontal="left" vertical="center" wrapText="1"/>
    </xf>
    <xf numFmtId="43" fontId="32" fillId="0" borderId="15" xfId="5" applyNumberFormat="1" applyFont="1" applyBorder="1"/>
    <xf numFmtId="165" fontId="32" fillId="0" borderId="16" xfId="2" applyNumberFormat="1" applyFont="1" applyFill="1" applyBorder="1"/>
    <xf numFmtId="43" fontId="32" fillId="0" borderId="17" xfId="2" applyFont="1" applyFill="1" applyBorder="1"/>
    <xf numFmtId="0" fontId="7" fillId="0" borderId="4" xfId="5" applyFont="1" applyBorder="1"/>
    <xf numFmtId="0" fontId="6" fillId="0" borderId="4" xfId="5" applyFont="1" applyBorder="1"/>
    <xf numFmtId="43" fontId="32" fillId="0" borderId="43" xfId="5" applyNumberFormat="1" applyFont="1" applyBorder="1"/>
    <xf numFmtId="0" fontId="7" fillId="0" borderId="6" xfId="5" applyFont="1" applyBorder="1" applyAlignment="1">
      <alignment horizontal="left" vertical="center" wrapText="1"/>
    </xf>
    <xf numFmtId="43" fontId="32" fillId="0" borderId="35" xfId="5" applyNumberFormat="1" applyFont="1" applyBorder="1"/>
    <xf numFmtId="0" fontId="7" fillId="0" borderId="43" xfId="5" applyFont="1" applyBorder="1" applyAlignment="1">
      <alignment horizontal="left" vertical="center" wrapText="1"/>
    </xf>
    <xf numFmtId="165" fontId="32" fillId="0" borderId="13" xfId="2" applyNumberFormat="1" applyFont="1" applyFill="1" applyBorder="1"/>
    <xf numFmtId="43" fontId="32" fillId="0" borderId="25" xfId="5" applyNumberFormat="1" applyFont="1" applyBorder="1"/>
    <xf numFmtId="43" fontId="32" fillId="0" borderId="16" xfId="5" applyNumberFormat="1" applyFont="1" applyBorder="1"/>
    <xf numFmtId="0" fontId="7" fillId="0" borderId="0" xfId="5" applyFont="1"/>
    <xf numFmtId="43" fontId="32" fillId="0" borderId="8" xfId="2" applyFont="1" applyFill="1" applyBorder="1" applyAlignment="1"/>
    <xf numFmtId="165" fontId="32" fillId="2" borderId="13" xfId="2" applyNumberFormat="1" applyFont="1" applyFill="1" applyBorder="1"/>
    <xf numFmtId="43" fontId="32" fillId="0" borderId="0" xfId="2" applyFont="1"/>
    <xf numFmtId="43" fontId="32" fillId="0" borderId="14" xfId="5" applyNumberFormat="1" applyFont="1" applyBorder="1"/>
    <xf numFmtId="0" fontId="32" fillId="0" borderId="14" xfId="0" applyFont="1" applyBorder="1"/>
    <xf numFmtId="43" fontId="32" fillId="0" borderId="0" xfId="5" applyNumberFormat="1" applyFont="1"/>
    <xf numFmtId="165" fontId="32" fillId="2" borderId="8" xfId="2" applyNumberFormat="1" applyFont="1" applyFill="1" applyBorder="1"/>
    <xf numFmtId="165" fontId="32" fillId="0" borderId="14" xfId="5" applyNumberFormat="1" applyFont="1" applyBorder="1"/>
    <xf numFmtId="165" fontId="32" fillId="0" borderId="65" xfId="5" applyNumberFormat="1" applyFont="1" applyBorder="1"/>
    <xf numFmtId="0" fontId="7" fillId="0" borderId="25" xfId="5" applyFont="1" applyBorder="1" applyAlignment="1">
      <alignment horizontal="left"/>
    </xf>
    <xf numFmtId="165" fontId="7" fillId="0" borderId="17" xfId="5" applyNumberFormat="1" applyFont="1" applyBorder="1" applyAlignment="1">
      <alignment horizontal="left"/>
    </xf>
    <xf numFmtId="0" fontId="7" fillId="0" borderId="8" xfId="5" applyFont="1" applyBorder="1" applyAlignment="1">
      <alignment horizontal="left"/>
    </xf>
    <xf numFmtId="165" fontId="6" fillId="0" borderId="19" xfId="5" applyNumberFormat="1" applyFont="1" applyBorder="1"/>
    <xf numFmtId="43" fontId="7" fillId="0" borderId="16" xfId="2" applyFont="1" applyFill="1" applyBorder="1"/>
    <xf numFmtId="165" fontId="7" fillId="0" borderId="13" xfId="5" applyNumberFormat="1" applyFont="1" applyBorder="1" applyAlignment="1">
      <alignment horizontal="left"/>
    </xf>
    <xf numFmtId="43" fontId="7" fillId="0" borderId="17" xfId="2" applyFont="1" applyFill="1" applyBorder="1"/>
    <xf numFmtId="43" fontId="6" fillId="0" borderId="13" xfId="2" applyFont="1" applyFill="1" applyBorder="1"/>
    <xf numFmtId="0" fontId="7" fillId="0" borderId="4" xfId="5" applyFont="1" applyBorder="1" applyAlignment="1">
      <alignment horizontal="left"/>
    </xf>
    <xf numFmtId="165" fontId="6" fillId="0" borderId="11" xfId="5" applyNumberFormat="1" applyFont="1" applyBorder="1"/>
    <xf numFmtId="49" fontId="7" fillId="0" borderId="6" xfId="5" applyNumberFormat="1" applyFont="1" applyBorder="1" applyAlignment="1">
      <alignment horizontal="left" vertical="center"/>
    </xf>
    <xf numFmtId="165" fontId="7" fillId="0" borderId="43" xfId="5" applyNumberFormat="1" applyFont="1" applyBorder="1" applyAlignment="1">
      <alignment horizontal="left" vertical="center"/>
    </xf>
    <xf numFmtId="49" fontId="7" fillId="0" borderId="8" xfId="5" applyNumberFormat="1" applyFont="1" applyBorder="1" applyAlignment="1">
      <alignment horizontal="left" vertical="center"/>
    </xf>
    <xf numFmtId="0" fontId="32" fillId="0" borderId="35" xfId="5" applyFont="1" applyBorder="1"/>
    <xf numFmtId="43" fontId="32" fillId="0" borderId="38" xfId="2" applyFont="1" applyFill="1" applyBorder="1" applyAlignment="1"/>
    <xf numFmtId="43" fontId="32" fillId="0" borderId="44" xfId="2" applyFont="1" applyFill="1" applyBorder="1" applyAlignment="1"/>
    <xf numFmtId="43" fontId="32" fillId="0" borderId="43" xfId="2" applyFont="1" applyFill="1" applyBorder="1" applyAlignment="1"/>
    <xf numFmtId="43" fontId="32" fillId="0" borderId="15" xfId="2" applyFont="1" applyFill="1" applyBorder="1" applyAlignment="1"/>
    <xf numFmtId="49" fontId="7" fillId="0" borderId="17" xfId="5" applyNumberFormat="1" applyFont="1" applyBorder="1" applyAlignment="1">
      <alignment horizontal="left" vertical="center"/>
    </xf>
    <xf numFmtId="165" fontId="7" fillId="0" borderId="17" xfId="5" applyNumberFormat="1" applyFont="1" applyBorder="1" applyAlignment="1">
      <alignment horizontal="left" vertical="center"/>
    </xf>
    <xf numFmtId="43" fontId="32" fillId="0" borderId="19" xfId="2" applyFont="1" applyBorder="1" applyAlignment="1"/>
    <xf numFmtId="43" fontId="32" fillId="0" borderId="17" xfId="2" applyFont="1" applyFill="1" applyBorder="1" applyAlignment="1"/>
    <xf numFmtId="43" fontId="32" fillId="0" borderId="16" xfId="2" applyFont="1" applyFill="1" applyBorder="1" applyAlignment="1"/>
    <xf numFmtId="43" fontId="32" fillId="0" borderId="18" xfId="5" applyNumberFormat="1" applyFont="1" applyBorder="1"/>
    <xf numFmtId="43" fontId="32" fillId="0" borderId="17" xfId="5" applyNumberFormat="1" applyFont="1" applyBorder="1"/>
    <xf numFmtId="49" fontId="7" fillId="0" borderId="13" xfId="5" applyNumberFormat="1" applyFont="1" applyBorder="1" applyAlignment="1">
      <alignment horizontal="left" vertical="center"/>
    </xf>
    <xf numFmtId="165" fontId="7" fillId="0" borderId="13" xfId="5" applyNumberFormat="1" applyFont="1" applyBorder="1" applyAlignment="1">
      <alignment horizontal="left" vertical="center"/>
    </xf>
    <xf numFmtId="0" fontId="32" fillId="0" borderId="11" xfId="5" applyFont="1" applyBorder="1"/>
    <xf numFmtId="43" fontId="32" fillId="0" borderId="13" xfId="2" applyFont="1" applyFill="1" applyBorder="1" applyAlignment="1"/>
    <xf numFmtId="49" fontId="7" fillId="0" borderId="43" xfId="5" applyNumberFormat="1" applyFont="1" applyBorder="1" applyAlignment="1">
      <alignment horizontal="left" vertical="center"/>
    </xf>
    <xf numFmtId="43" fontId="32" fillId="2" borderId="14" xfId="5" applyNumberFormat="1" applyFont="1" applyFill="1" applyBorder="1"/>
    <xf numFmtId="43" fontId="32" fillId="2" borderId="15" xfId="5" applyNumberFormat="1" applyFont="1" applyFill="1" applyBorder="1"/>
    <xf numFmtId="43" fontId="32" fillId="2" borderId="43" xfId="5" applyNumberFormat="1" applyFont="1" applyFill="1" applyBorder="1"/>
    <xf numFmtId="0" fontId="7" fillId="0" borderId="9" xfId="5" applyFont="1" applyBorder="1" applyAlignment="1">
      <alignment horizontal="left"/>
    </xf>
    <xf numFmtId="165" fontId="7" fillId="0" borderId="17" xfId="2" applyNumberFormat="1" applyFont="1" applyFill="1" applyBorder="1" applyAlignment="1">
      <alignment horizontal="left"/>
    </xf>
    <xf numFmtId="165" fontId="32" fillId="0" borderId="11" xfId="5" applyNumberFormat="1" applyFont="1" applyBorder="1"/>
    <xf numFmtId="0" fontId="7" fillId="0" borderId="1" xfId="5" applyFont="1" applyBorder="1" applyAlignment="1">
      <alignment horizontal="left"/>
    </xf>
    <xf numFmtId="165" fontId="7" fillId="0" borderId="17" xfId="2" applyNumberFormat="1" applyFont="1" applyBorder="1" applyAlignment="1">
      <alignment horizontal="left"/>
    </xf>
    <xf numFmtId="0" fontId="6" fillId="0" borderId="1" xfId="5" applyFont="1" applyBorder="1" applyAlignment="1">
      <alignment horizontal="left"/>
    </xf>
    <xf numFmtId="0" fontId="7" fillId="0" borderId="6" xfId="5" applyFont="1" applyBorder="1"/>
    <xf numFmtId="165" fontId="32" fillId="0" borderId="35" xfId="5" applyNumberFormat="1" applyFont="1" applyBorder="1"/>
    <xf numFmtId="0" fontId="6" fillId="0" borderId="44" xfId="5" applyFont="1" applyBorder="1" applyAlignment="1">
      <alignment vertical="center" wrapText="1"/>
    </xf>
    <xf numFmtId="43" fontId="7" fillId="0" borderId="13" xfId="2" applyFont="1" applyFill="1" applyBorder="1"/>
    <xf numFmtId="0" fontId="7" fillId="0" borderId="12" xfId="5" applyFont="1" applyBorder="1" applyAlignment="1">
      <alignment horizontal="left" vertical="center" wrapText="1"/>
    </xf>
    <xf numFmtId="165" fontId="7" fillId="0" borderId="12" xfId="5" applyNumberFormat="1" applyFont="1" applyBorder="1" applyAlignment="1">
      <alignment horizontal="left" vertical="center" wrapText="1"/>
    </xf>
    <xf numFmtId="43" fontId="32" fillId="0" borderId="12" xfId="2" applyFont="1" applyBorder="1"/>
    <xf numFmtId="43" fontId="32" fillId="0" borderId="12" xfId="2" applyFont="1" applyFill="1" applyBorder="1"/>
    <xf numFmtId="43" fontId="32" fillId="0" borderId="12" xfId="2" applyFont="1" applyFill="1" applyBorder="1" applyAlignment="1"/>
    <xf numFmtId="43" fontId="32" fillId="0" borderId="12" xfId="5" applyNumberFormat="1" applyFont="1" applyBorder="1"/>
    <xf numFmtId="0" fontId="7" fillId="0" borderId="41" xfId="5" applyFont="1" applyBorder="1" applyAlignment="1">
      <alignment wrapText="1"/>
    </xf>
    <xf numFmtId="165" fontId="7" fillId="0" borderId="38" xfId="5" applyNumberFormat="1" applyFont="1" applyBorder="1" applyAlignment="1">
      <alignment wrapText="1"/>
    </xf>
    <xf numFmtId="0" fontId="7" fillId="0" borderId="37" xfId="5" applyFont="1" applyBorder="1" applyAlignment="1">
      <alignment wrapText="1"/>
    </xf>
    <xf numFmtId="165" fontId="32" fillId="0" borderId="37" xfId="5" applyNumberFormat="1" applyFont="1" applyBorder="1"/>
    <xf numFmtId="43" fontId="32" fillId="0" borderId="38" xfId="2" applyFont="1" applyFill="1" applyBorder="1"/>
    <xf numFmtId="43" fontId="32" fillId="0" borderId="0" xfId="2" applyFont="1" applyBorder="1"/>
    <xf numFmtId="4" fontId="7" fillId="0" borderId="38" xfId="5" applyNumberFormat="1" applyFont="1" applyBorder="1"/>
    <xf numFmtId="0" fontId="6" fillId="0" borderId="36" xfId="5" applyFont="1" applyBorder="1" applyAlignment="1">
      <alignment horizontal="right"/>
    </xf>
    <xf numFmtId="165" fontId="6" fillId="0" borderId="21" xfId="5" applyNumberFormat="1" applyFont="1" applyBorder="1" applyAlignment="1">
      <alignment horizontal="right"/>
    </xf>
    <xf numFmtId="43" fontId="6" fillId="0" borderId="21" xfId="5" applyNumberFormat="1" applyFont="1" applyBorder="1" applyAlignment="1">
      <alignment horizontal="right"/>
    </xf>
    <xf numFmtId="43" fontId="6" fillId="0" borderId="67" xfId="5" applyNumberFormat="1" applyFont="1" applyBorder="1" applyAlignment="1">
      <alignment horizontal="right"/>
    </xf>
    <xf numFmtId="4" fontId="32" fillId="0" borderId="0" xfId="0" applyNumberFormat="1" applyFont="1"/>
    <xf numFmtId="0" fontId="7" fillId="0" borderId="0" xfId="5" applyFont="1" applyAlignment="1">
      <alignment horizontal="center" vertical="center" wrapText="1"/>
    </xf>
    <xf numFmtId="0" fontId="8" fillId="0" borderId="0" xfId="5" applyFont="1" applyAlignment="1">
      <alignment horizontal="center" vertical="center"/>
    </xf>
    <xf numFmtId="165" fontId="8" fillId="0" borderId="0" xfId="5" applyNumberFormat="1" applyFont="1" applyAlignment="1">
      <alignment horizontal="center" vertical="center"/>
    </xf>
    <xf numFmtId="165" fontId="4" fillId="0" borderId="0" xfId="5" applyNumberFormat="1" applyFont="1"/>
    <xf numFmtId="43" fontId="1" fillId="0" borderId="0" xfId="2" applyFont="1" applyAlignment="1"/>
    <xf numFmtId="43" fontId="1" fillId="0" borderId="0" xfId="5" applyNumberFormat="1"/>
    <xf numFmtId="165" fontId="6" fillId="0" borderId="0" xfId="5" applyNumberFormat="1" applyFont="1" applyAlignment="1">
      <alignment horizontal="right"/>
    </xf>
    <xf numFmtId="0" fontId="1" fillId="0" borderId="0" xfId="5"/>
    <xf numFmtId="0" fontId="38" fillId="0" borderId="0" xfId="5" applyFont="1" applyAlignment="1">
      <alignment horizontal="right" vertical="center"/>
    </xf>
    <xf numFmtId="165" fontId="38" fillId="0" borderId="0" xfId="5" applyNumberFormat="1" applyFont="1" applyAlignment="1">
      <alignment horizontal="center" vertical="center"/>
    </xf>
    <xf numFmtId="0" fontId="7" fillId="0" borderId="20" xfId="5" applyFont="1" applyBorder="1" applyAlignment="1">
      <alignment horizontal="center" vertical="center" wrapText="1"/>
    </xf>
    <xf numFmtId="0" fontId="33" fillId="0" borderId="21" xfId="5" applyFont="1" applyBorder="1"/>
    <xf numFmtId="0" fontId="33" fillId="0" borderId="22" xfId="5" applyFont="1" applyBorder="1"/>
    <xf numFmtId="0" fontId="7" fillId="0" borderId="1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34" xfId="5" applyFont="1" applyBorder="1" applyAlignment="1">
      <alignment horizontal="center" vertical="center" wrapText="1"/>
    </xf>
    <xf numFmtId="0" fontId="7" fillId="0" borderId="23" xfId="5" applyFont="1" applyBorder="1" applyAlignment="1">
      <alignment horizontal="center" vertical="center" wrapText="1"/>
    </xf>
    <xf numFmtId="0" fontId="7" fillId="0" borderId="42" xfId="5" applyFont="1" applyBorder="1" applyAlignment="1">
      <alignment horizontal="center" vertical="center" wrapText="1"/>
    </xf>
    <xf numFmtId="0" fontId="7" fillId="0" borderId="41" xfId="5" applyFont="1" applyBorder="1" applyAlignment="1">
      <alignment horizontal="center" vertical="center" wrapText="1"/>
    </xf>
    <xf numFmtId="0" fontId="33" fillId="0" borderId="0" xfId="5" applyFont="1"/>
    <xf numFmtId="0" fontId="33" fillId="0" borderId="40" xfId="5" applyFont="1" applyBorder="1"/>
    <xf numFmtId="0" fontId="7" fillId="0" borderId="8" xfId="5" applyFont="1" applyBorder="1" applyAlignment="1">
      <alignment horizontal="center" vertical="center" wrapText="1"/>
    </xf>
    <xf numFmtId="0" fontId="33" fillId="0" borderId="8" xfId="5" applyFont="1" applyBorder="1"/>
    <xf numFmtId="0" fontId="7" fillId="0" borderId="5" xfId="5" applyFont="1" applyBorder="1" applyAlignment="1">
      <alignment horizontal="center" vertical="center" wrapText="1"/>
    </xf>
    <xf numFmtId="0" fontId="33" fillId="0" borderId="6" xfId="5" applyFont="1" applyBorder="1"/>
    <xf numFmtId="0" fontId="33" fillId="0" borderId="7" xfId="5" applyFont="1" applyBorder="1"/>
    <xf numFmtId="0" fontId="6" fillId="0" borderId="1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41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6" fillId="0" borderId="37" xfId="5" applyFont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 wrapText="1"/>
    </xf>
    <xf numFmtId="0" fontId="33" fillId="0" borderId="16" xfId="5" applyFont="1" applyBorder="1"/>
    <xf numFmtId="0" fontId="7" fillId="0" borderId="15" xfId="5" applyFont="1" applyBorder="1" applyAlignment="1">
      <alignment horizontal="center" vertical="center" wrapText="1"/>
    </xf>
    <xf numFmtId="0" fontId="33" fillId="0" borderId="15" xfId="5" applyFont="1" applyBorder="1"/>
    <xf numFmtId="0" fontId="7" fillId="0" borderId="9" xfId="5" applyFont="1" applyBorder="1" applyAlignment="1">
      <alignment horizontal="center" vertical="center" wrapText="1"/>
    </xf>
    <xf numFmtId="0" fontId="7" fillId="0" borderId="25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0" fontId="33" fillId="0" borderId="4" xfId="5" applyFont="1" applyBorder="1"/>
    <xf numFmtId="0" fontId="33" fillId="0" borderId="2" xfId="5" applyFont="1" applyBorder="1"/>
    <xf numFmtId="0" fontId="7" fillId="0" borderId="13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18" xfId="5" applyFont="1" applyBorder="1" applyAlignment="1">
      <alignment horizontal="center" vertical="center" wrapText="1"/>
    </xf>
    <xf numFmtId="0" fontId="6" fillId="0" borderId="19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6" fillId="0" borderId="25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25" borderId="54" xfId="5" applyFont="1" applyFill="1" applyBorder="1" applyAlignment="1">
      <alignment horizontal="center" vertical="center" textRotation="255" wrapText="1"/>
    </xf>
    <xf numFmtId="0" fontId="5" fillId="25" borderId="55" xfId="5" applyFont="1" applyFill="1" applyBorder="1" applyAlignment="1">
      <alignment horizontal="center" vertical="center" textRotation="255" wrapText="1"/>
    </xf>
    <xf numFmtId="0" fontId="5" fillId="25" borderId="26" xfId="5" applyFont="1" applyFill="1" applyBorder="1" applyAlignment="1">
      <alignment horizontal="center" vertical="center" textRotation="255" wrapText="1"/>
    </xf>
    <xf numFmtId="0" fontId="5" fillId="25" borderId="27" xfId="5" applyFont="1" applyFill="1" applyBorder="1" applyAlignment="1">
      <alignment horizontal="center" vertical="center" textRotation="255" wrapText="1"/>
    </xf>
    <xf numFmtId="0" fontId="13" fillId="25" borderId="30" xfId="5" applyFont="1" applyFill="1" applyBorder="1" applyAlignment="1">
      <alignment horizontal="center" vertical="center"/>
    </xf>
    <xf numFmtId="165" fontId="5" fillId="25" borderId="56" xfId="5" applyNumberFormat="1" applyFont="1" applyFill="1" applyBorder="1" applyAlignment="1">
      <alignment horizontal="center" vertical="center" wrapText="1"/>
    </xf>
    <xf numFmtId="0" fontId="5" fillId="25" borderId="56" xfId="5" applyFont="1" applyFill="1" applyBorder="1" applyAlignment="1">
      <alignment horizontal="center" vertical="center" wrapText="1"/>
    </xf>
    <xf numFmtId="43" fontId="5" fillId="25" borderId="56" xfId="2" applyFont="1" applyFill="1" applyBorder="1" applyAlignment="1">
      <alignment horizontal="center" vertical="center" wrapText="1"/>
    </xf>
    <xf numFmtId="0" fontId="13" fillId="25" borderId="57" xfId="5" applyFont="1" applyFill="1" applyBorder="1" applyAlignment="1">
      <alignment horizontal="center" vertical="center" wrapText="1"/>
    </xf>
    <xf numFmtId="0" fontId="13" fillId="25" borderId="58" xfId="5" applyFont="1" applyFill="1" applyBorder="1" applyAlignment="1">
      <alignment horizontal="center" vertical="center" wrapText="1"/>
    </xf>
    <xf numFmtId="43" fontId="13" fillId="25" borderId="32" xfId="2" applyFont="1" applyFill="1" applyBorder="1" applyAlignment="1">
      <alignment horizontal="center" vertical="center" wrapText="1"/>
    </xf>
    <xf numFmtId="0" fontId="32" fillId="26" borderId="0" xfId="0" applyFont="1" applyFill="1"/>
    <xf numFmtId="0" fontId="5" fillId="25" borderId="59" xfId="5" applyFont="1" applyFill="1" applyBorder="1" applyAlignment="1">
      <alignment horizontal="center" vertical="center" textRotation="255" wrapText="1"/>
    </xf>
    <xf numFmtId="0" fontId="5" fillId="25" borderId="60" xfId="5" applyFont="1" applyFill="1" applyBorder="1" applyAlignment="1">
      <alignment horizontal="center" vertical="center" textRotation="255" wrapText="1"/>
    </xf>
    <xf numFmtId="0" fontId="33" fillId="26" borderId="28" xfId="5" applyFont="1" applyFill="1" applyBorder="1"/>
    <xf numFmtId="0" fontId="33" fillId="26" borderId="29" xfId="5" applyFont="1" applyFill="1" applyBorder="1"/>
    <xf numFmtId="0" fontId="5" fillId="25" borderId="29" xfId="5" applyFont="1" applyFill="1" applyBorder="1" applyAlignment="1">
      <alignment horizontal="center" vertical="center" textRotation="255" wrapText="1"/>
    </xf>
    <xf numFmtId="0" fontId="34" fillId="26" borderId="31" xfId="5" applyFont="1" applyFill="1" applyBorder="1"/>
    <xf numFmtId="165" fontId="35" fillId="26" borderId="61" xfId="5" applyNumberFormat="1" applyFont="1" applyFill="1" applyBorder="1"/>
    <xf numFmtId="0" fontId="35" fillId="26" borderId="62" xfId="5" applyFont="1" applyFill="1" applyBorder="1"/>
    <xf numFmtId="43" fontId="35" fillId="26" borderId="61" xfId="2" applyFont="1" applyFill="1" applyBorder="1"/>
    <xf numFmtId="43" fontId="35" fillId="26" borderId="62" xfId="2" applyFont="1" applyFill="1" applyBorder="1"/>
    <xf numFmtId="0" fontId="36" fillId="26" borderId="63" xfId="5" applyFont="1" applyFill="1" applyBorder="1"/>
    <xf numFmtId="0" fontId="36" fillId="26" borderId="64" xfId="5" applyFont="1" applyFill="1" applyBorder="1"/>
    <xf numFmtId="43" fontId="36" fillId="26" borderId="33" xfId="2" applyFont="1" applyFill="1" applyBorder="1"/>
    <xf numFmtId="0" fontId="6" fillId="26" borderId="20" xfId="5" applyFont="1" applyFill="1" applyBorder="1" applyAlignment="1">
      <alignment horizontal="center"/>
    </xf>
    <xf numFmtId="0" fontId="33" fillId="26" borderId="21" xfId="5" applyFont="1" applyFill="1" applyBorder="1"/>
    <xf numFmtId="0" fontId="33" fillId="26" borderId="22" xfId="5" applyFont="1" applyFill="1" applyBorder="1"/>
    <xf numFmtId="0" fontId="6" fillId="26" borderId="36" xfId="5" applyFont="1" applyFill="1" applyBorder="1"/>
    <xf numFmtId="165" fontId="37" fillId="26" borderId="12" xfId="5" applyNumberFormat="1" applyFont="1" applyFill="1" applyBorder="1"/>
    <xf numFmtId="43" fontId="37" fillId="26" borderId="24" xfId="5" applyNumberFormat="1" applyFont="1" applyFill="1" applyBorder="1"/>
    <xf numFmtId="43" fontId="37" fillId="26" borderId="12" xfId="5" applyNumberFormat="1" applyFont="1" applyFill="1" applyBorder="1"/>
    <xf numFmtId="43" fontId="37" fillId="26" borderId="20" xfId="2" applyFont="1" applyFill="1" applyBorder="1"/>
    <xf numFmtId="43" fontId="37" fillId="26" borderId="12" xfId="2" applyFont="1" applyFill="1" applyBorder="1"/>
    <xf numFmtId="0" fontId="6" fillId="26" borderId="20" xfId="5" applyFont="1" applyFill="1" applyBorder="1" applyAlignment="1">
      <alignment horizontal="center" vertical="center" wrapText="1"/>
    </xf>
    <xf numFmtId="0" fontId="6" fillId="26" borderId="36" xfId="5" applyFont="1" applyFill="1" applyBorder="1" applyAlignment="1">
      <alignment horizontal="left"/>
    </xf>
    <xf numFmtId="165" fontId="6" fillId="26" borderId="12" xfId="5" applyNumberFormat="1" applyFont="1" applyFill="1" applyBorder="1"/>
    <xf numFmtId="43" fontId="6" fillId="26" borderId="24" xfId="5" applyNumberFormat="1" applyFont="1" applyFill="1" applyBorder="1"/>
    <xf numFmtId="43" fontId="6" fillId="26" borderId="12" xfId="2" applyFont="1" applyFill="1" applyBorder="1"/>
    <xf numFmtId="43" fontId="6" fillId="26" borderId="20" xfId="2" applyFont="1" applyFill="1" applyBorder="1"/>
    <xf numFmtId="43" fontId="37" fillId="26" borderId="20" xfId="5" applyNumberFormat="1" applyFont="1" applyFill="1" applyBorder="1"/>
    <xf numFmtId="0" fontId="6" fillId="26" borderId="36" xfId="5" applyFont="1" applyFill="1" applyBorder="1" applyAlignment="1">
      <alignment horizontal="left" vertical="center" wrapText="1"/>
    </xf>
    <xf numFmtId="165" fontId="6" fillId="26" borderId="20" xfId="2" applyNumberFormat="1" applyFont="1" applyFill="1" applyBorder="1"/>
    <xf numFmtId="165" fontId="6" fillId="26" borderId="59" xfId="2" applyNumberFormat="1" applyFont="1" applyFill="1" applyBorder="1"/>
    <xf numFmtId="43" fontId="6" fillId="26" borderId="24" xfId="2" applyFont="1" applyFill="1" applyBorder="1"/>
    <xf numFmtId="43" fontId="6" fillId="26" borderId="59" xfId="2" applyFont="1" applyFill="1" applyBorder="1"/>
    <xf numFmtId="43" fontId="6" fillId="26" borderId="8" xfId="2" applyFont="1" applyFill="1" applyBorder="1"/>
    <xf numFmtId="43" fontId="6" fillId="26" borderId="12" xfId="5" applyNumberFormat="1" applyFont="1" applyFill="1" applyBorder="1"/>
    <xf numFmtId="165" fontId="6" fillId="26" borderId="20" xfId="5" applyNumberFormat="1" applyFont="1" applyFill="1" applyBorder="1" applyAlignment="1">
      <alignment horizontal="left"/>
    </xf>
    <xf numFmtId="0" fontId="6" fillId="26" borderId="8" xfId="5" applyFont="1" applyFill="1" applyBorder="1" applyAlignment="1">
      <alignment horizontal="left"/>
    </xf>
    <xf numFmtId="43" fontId="6" fillId="26" borderId="21" xfId="2" applyFont="1" applyFill="1" applyBorder="1"/>
    <xf numFmtId="43" fontId="6" fillId="26" borderId="42" xfId="5" applyNumberFormat="1" applyFont="1" applyFill="1" applyBorder="1"/>
    <xf numFmtId="0" fontId="33" fillId="26" borderId="24" xfId="5" applyFont="1" applyFill="1" applyBorder="1"/>
    <xf numFmtId="0" fontId="6" fillId="26" borderId="12" xfId="5" applyFont="1" applyFill="1" applyBorder="1" applyAlignment="1">
      <alignment horizontal="left"/>
    </xf>
    <xf numFmtId="165" fontId="6" fillId="26" borderId="12" xfId="5" applyNumberFormat="1" applyFont="1" applyFill="1" applyBorder="1" applyAlignment="1">
      <alignment horizontal="left"/>
    </xf>
    <xf numFmtId="0" fontId="6" fillId="26" borderId="59" xfId="5" applyFont="1" applyFill="1" applyBorder="1" applyAlignment="1">
      <alignment horizontal="center" vertical="center" wrapText="1"/>
    </xf>
    <xf numFmtId="0" fontId="33" fillId="26" borderId="63" xfId="5" applyFont="1" applyFill="1" applyBorder="1"/>
    <xf numFmtId="0" fontId="33" fillId="26" borderId="33" xfId="5" applyFont="1" applyFill="1" applyBorder="1"/>
    <xf numFmtId="0" fontId="5" fillId="26" borderId="31" xfId="5" applyFont="1" applyFill="1" applyBorder="1" applyAlignment="1">
      <alignment horizontal="left"/>
    </xf>
    <xf numFmtId="165" fontId="5" fillId="26" borderId="62" xfId="5" applyNumberFormat="1" applyFont="1" applyFill="1" applyBorder="1" applyAlignment="1">
      <alignment horizontal="left"/>
    </xf>
    <xf numFmtId="0" fontId="5" fillId="26" borderId="60" xfId="5" applyFont="1" applyFill="1" applyBorder="1" applyAlignment="1">
      <alignment horizontal="left"/>
    </xf>
    <xf numFmtId="43" fontId="6" fillId="26" borderId="60" xfId="2" applyFont="1" applyFill="1" applyBorder="1"/>
    <xf numFmtId="165" fontId="6" fillId="26" borderId="62" xfId="5" applyNumberFormat="1" applyFont="1" applyFill="1" applyBorder="1"/>
    <xf numFmtId="43" fontId="6" fillId="26" borderId="31" xfId="2" applyFont="1" applyFill="1" applyBorder="1"/>
    <xf numFmtId="43" fontId="6" fillId="26" borderId="62" xfId="2" applyFont="1" applyFill="1" applyBorder="1"/>
    <xf numFmtId="43" fontId="6" fillId="26" borderId="66" xfId="5" applyNumberFormat="1" applyFont="1" applyFill="1" applyBorder="1"/>
    <xf numFmtId="43" fontId="6" fillId="26" borderId="62" xfId="5" applyNumberFormat="1" applyFont="1" applyFill="1" applyBorder="1"/>
    <xf numFmtId="0" fontId="6" fillId="26" borderId="24" xfId="5" applyFont="1" applyFill="1" applyBorder="1"/>
    <xf numFmtId="165" fontId="6" fillId="26" borderId="24" xfId="5" applyNumberFormat="1" applyFont="1" applyFill="1" applyBorder="1"/>
    <xf numFmtId="43" fontId="6" fillId="26" borderId="36" xfId="2" applyFont="1" applyFill="1" applyBorder="1"/>
    <xf numFmtId="43" fontId="6" fillId="26" borderId="13" xfId="2" applyFont="1" applyFill="1" applyBorder="1"/>
  </cellXfs>
  <cellStyles count="52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Millares" xfId="2" builtinId="3"/>
    <cellStyle name="Millares 2" xfId="3"/>
    <cellStyle name="Millares 2 2" xfId="7"/>
    <cellStyle name="Millares 3" xfId="6"/>
    <cellStyle name="Millares 4" xfId="44"/>
    <cellStyle name="Neutral 2" xfId="45"/>
    <cellStyle name="Normal" xfId="0" builtinId="0"/>
    <cellStyle name="Normal 10" xfId="51"/>
    <cellStyle name="Normal 2" xfId="1"/>
    <cellStyle name="Normal 2 2" xfId="5"/>
    <cellStyle name="Normal 3" xfId="8"/>
    <cellStyle name="Normal 5" xfId="4"/>
    <cellStyle name="Note" xfId="46"/>
    <cellStyle name="Output" xfId="47"/>
    <cellStyle name="Title" xfId="48"/>
    <cellStyle name="Total 2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8279</xdr:colOff>
      <xdr:row>0</xdr:row>
      <xdr:rowOff>0</xdr:rowOff>
    </xdr:from>
    <xdr:to>
      <xdr:col>5</xdr:col>
      <xdr:colOff>828258</xdr:colOff>
      <xdr:row>4</xdr:row>
      <xdr:rowOff>182257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92F833-5849-455E-9E0B-6190ED5DD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3" r="5291"/>
        <a:stretch/>
      </xdr:blipFill>
      <xdr:spPr>
        <a:xfrm>
          <a:off x="8279" y="0"/>
          <a:ext cx="2096329" cy="761377"/>
        </a:xfrm>
        <a:prstGeom prst="rect">
          <a:avLst/>
        </a:prstGeom>
      </xdr:spPr>
    </xdr:pic>
    <xdr:clientData/>
  </xdr:twoCellAnchor>
  <xdr:twoCellAnchor>
    <xdr:from>
      <xdr:col>2</xdr:col>
      <xdr:colOff>158199</xdr:colOff>
      <xdr:row>240</xdr:row>
      <xdr:rowOff>95320</xdr:rowOff>
    </xdr:from>
    <xdr:to>
      <xdr:col>17</xdr:col>
      <xdr:colOff>1142999</xdr:colOff>
      <xdr:row>244</xdr:row>
      <xdr:rowOff>23812</xdr:rowOff>
    </xdr:to>
    <xdr:grpSp>
      <xdr:nvGrpSpPr>
        <xdr:cNvPr id="5" name="2 Grupo">
          <a:extLst>
            <a:ext uri="{FF2B5EF4-FFF2-40B4-BE49-F238E27FC236}">
              <a16:creationId xmlns:a16="http://schemas.microsoft.com/office/drawing/2014/main" id="{7EF84EF9-16A0-4CCD-A57B-B983D50DB2F3}"/>
            </a:ext>
          </a:extLst>
        </xdr:cNvPr>
        <xdr:cNvGrpSpPr/>
      </xdr:nvGrpSpPr>
      <xdr:grpSpPr>
        <a:xfrm>
          <a:off x="577299" y="42767320"/>
          <a:ext cx="24416300" cy="557142"/>
          <a:chOff x="438821" y="13786346"/>
          <a:chExt cx="7289382" cy="448858"/>
        </a:xfrm>
      </xdr:grpSpPr>
      <xdr:sp macro="" textlink="">
        <xdr:nvSpPr>
          <xdr:cNvPr id="7" name="3 CuadroTexto">
            <a:extLst>
              <a:ext uri="{FF2B5EF4-FFF2-40B4-BE49-F238E27FC236}">
                <a16:creationId xmlns:a16="http://schemas.microsoft.com/office/drawing/2014/main" id="{BA03FEF2-87A7-EC6D-D370-95D838AED283}"/>
              </a:ext>
            </a:extLst>
          </xdr:cNvPr>
          <xdr:cNvSpPr txBox="1"/>
        </xdr:nvSpPr>
        <xdr:spPr>
          <a:xfrm>
            <a:off x="438821" y="13846880"/>
            <a:ext cx="1255426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PRESUPUESTO</a:t>
            </a:r>
          </a:p>
          <a:p>
            <a:pPr algn="ctr"/>
            <a:r>
              <a:rPr lang="es-DO" sz="800" b="1" baseline="0"/>
              <a:t>PREPARADO</a:t>
            </a:r>
            <a:endParaRPr lang="es-DO" sz="800" b="1"/>
          </a:p>
        </xdr:txBody>
      </xdr:sp>
      <xdr:sp macro="" textlink="">
        <xdr:nvSpPr>
          <xdr:cNvPr id="8" name="4 CuadroTexto">
            <a:extLst>
              <a:ext uri="{FF2B5EF4-FFF2-40B4-BE49-F238E27FC236}">
                <a16:creationId xmlns:a16="http://schemas.microsoft.com/office/drawing/2014/main" id="{6B218407-35F4-1A91-A494-DF09B4C3E847}"/>
              </a:ext>
            </a:extLst>
          </xdr:cNvPr>
          <xdr:cNvSpPr txBox="1"/>
        </xdr:nvSpPr>
        <xdr:spPr>
          <a:xfrm>
            <a:off x="3534831" y="13828956"/>
            <a:ext cx="1000087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CONTABILIDAD</a:t>
            </a:r>
          </a:p>
          <a:p>
            <a:pPr algn="ctr"/>
            <a:r>
              <a:rPr lang="es-DO" sz="800" b="1" baseline="0"/>
              <a:t>REVISADO</a:t>
            </a:r>
            <a:endParaRPr lang="es-DO" sz="800" b="1"/>
          </a:p>
        </xdr:txBody>
      </xdr:sp>
      <xdr:sp macro="" textlink="">
        <xdr:nvSpPr>
          <xdr:cNvPr id="9" name="6 CuadroTexto">
            <a:extLst>
              <a:ext uri="{FF2B5EF4-FFF2-40B4-BE49-F238E27FC236}">
                <a16:creationId xmlns:a16="http://schemas.microsoft.com/office/drawing/2014/main" id="{0DC3D256-44BA-6108-F294-F70BA3338A08}"/>
              </a:ext>
            </a:extLst>
          </xdr:cNvPr>
          <xdr:cNvSpPr txBox="1"/>
        </xdr:nvSpPr>
        <xdr:spPr>
          <a:xfrm>
            <a:off x="6027127" y="13786346"/>
            <a:ext cx="1701076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DIRECCIONFINANCIERA</a:t>
            </a:r>
            <a:endParaRPr lang="es-DO" sz="800" u="sng" baseline="0"/>
          </a:p>
          <a:p>
            <a:pPr algn="ctr"/>
            <a:r>
              <a:rPr lang="es-DO" sz="800" b="1" baseline="0"/>
              <a:t>APROBADO</a:t>
            </a:r>
            <a:endParaRPr lang="es-DO" sz="8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8"/>
  <sheetViews>
    <sheetView showGridLines="0" tabSelected="1" topLeftCell="A180" zoomScale="40" zoomScaleNormal="40" zoomScaleSheetLayoutView="100" workbookViewId="0">
      <selection activeCell="U238" sqref="U238"/>
    </sheetView>
  </sheetViews>
  <sheetFormatPr baseColWidth="10" defaultRowHeight="14.4" x14ac:dyDescent="0.3"/>
  <cols>
    <col min="1" max="1" width="3.6640625" customWidth="1"/>
    <col min="2" max="2" width="2.5546875" customWidth="1"/>
    <col min="3" max="3" width="3.44140625" customWidth="1"/>
    <col min="4" max="4" width="3.5546875" customWidth="1"/>
    <col min="5" max="5" width="5.88671875" bestFit="1" customWidth="1"/>
    <col min="6" max="6" width="81.5546875" bestFit="1" customWidth="1"/>
    <col min="7" max="7" width="22.5546875" style="10" customWidth="1"/>
    <col min="8" max="8" width="29.6640625" bestFit="1" customWidth="1"/>
    <col min="9" max="9" width="21.6640625" bestFit="1" customWidth="1"/>
    <col min="10" max="13" width="21.6640625" style="1" bestFit="1" customWidth="1"/>
    <col min="14" max="17" width="21.6640625" bestFit="1" customWidth="1"/>
    <col min="18" max="18" width="21.6640625" style="1" bestFit="1" customWidth="1"/>
    <col min="19" max="19" width="17.44140625" bestFit="1" customWidth="1"/>
    <col min="20" max="20" width="13.88671875" bestFit="1" customWidth="1"/>
  </cols>
  <sheetData>
    <row r="1" spans="1:19" x14ac:dyDescent="0.3">
      <c r="A1" s="191" t="s">
        <v>358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9"/>
      <c r="P1" s="9"/>
      <c r="Q1" s="9"/>
    </row>
    <row r="2" spans="1:19" ht="15" hidden="1" customHeight="1" x14ac:dyDescent="0.3">
      <c r="F2" s="192" t="s">
        <v>359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</row>
    <row r="3" spans="1:19" x14ac:dyDescent="0.3">
      <c r="A3" s="192" t="s">
        <v>359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9"/>
      <c r="P3" s="9"/>
      <c r="Q3" s="9"/>
    </row>
    <row r="4" spans="1:19" x14ac:dyDescent="0.3">
      <c r="A4" s="192" t="s">
        <v>447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9"/>
      <c r="P4" s="9"/>
      <c r="Q4" s="9"/>
    </row>
    <row r="5" spans="1:19" x14ac:dyDescent="0.3">
      <c r="A5" s="192" t="s">
        <v>360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9"/>
      <c r="P5" s="9"/>
      <c r="Q5" s="9"/>
    </row>
    <row r="6" spans="1:19" x14ac:dyDescent="0.3">
      <c r="A6" s="2" t="s">
        <v>398</v>
      </c>
      <c r="N6" s="6" t="s">
        <v>415</v>
      </c>
      <c r="O6" s="6"/>
      <c r="P6" s="6"/>
      <c r="Q6" s="6"/>
    </row>
    <row r="7" spans="1:19" x14ac:dyDescent="0.3">
      <c r="A7" s="2" t="s">
        <v>377</v>
      </c>
    </row>
    <row r="8" spans="1:19" x14ac:dyDescent="0.3">
      <c r="A8" s="8" t="s">
        <v>361</v>
      </c>
    </row>
    <row r="9" spans="1:19" x14ac:dyDescent="0.3">
      <c r="A9" s="8" t="s">
        <v>362</v>
      </c>
    </row>
    <row r="10" spans="1:19" x14ac:dyDescent="0.3">
      <c r="A10" s="2" t="s">
        <v>378</v>
      </c>
    </row>
    <row r="11" spans="1:19" x14ac:dyDescent="0.3">
      <c r="A11" s="2" t="s">
        <v>379</v>
      </c>
    </row>
    <row r="12" spans="1:19" ht="15" thickBot="1" x14ac:dyDescent="0.35">
      <c r="A12" s="3" t="s">
        <v>417</v>
      </c>
    </row>
    <row r="13" spans="1:19" ht="15" thickBot="1" x14ac:dyDescent="0.35">
      <c r="I13" s="193" t="s">
        <v>418</v>
      </c>
      <c r="J13" s="194"/>
      <c r="K13" s="194"/>
      <c r="L13" s="194"/>
      <c r="M13" s="194"/>
      <c r="N13" s="194"/>
      <c r="O13" s="194"/>
      <c r="P13" s="194"/>
      <c r="Q13" s="194"/>
      <c r="R13" s="195"/>
    </row>
    <row r="14" spans="1:19" s="11" customFormat="1" x14ac:dyDescent="0.3">
      <c r="A14" s="196" t="s">
        <v>0</v>
      </c>
      <c r="B14" s="197"/>
      <c r="C14" s="198" t="s">
        <v>1</v>
      </c>
      <c r="D14" s="199" t="s">
        <v>2</v>
      </c>
      <c r="E14" s="199" t="s">
        <v>3</v>
      </c>
      <c r="F14" s="200" t="s">
        <v>4</v>
      </c>
      <c r="G14" s="201" t="s">
        <v>419</v>
      </c>
      <c r="H14" s="202" t="s">
        <v>420</v>
      </c>
      <c r="I14" s="202" t="s">
        <v>5</v>
      </c>
      <c r="J14" s="203" t="s">
        <v>6</v>
      </c>
      <c r="K14" s="203" t="s">
        <v>7</v>
      </c>
      <c r="L14" s="203" t="s">
        <v>8</v>
      </c>
      <c r="M14" s="203" t="s">
        <v>9</v>
      </c>
      <c r="N14" s="204" t="s">
        <v>10</v>
      </c>
      <c r="O14" s="205" t="s">
        <v>11</v>
      </c>
      <c r="P14" s="205" t="s">
        <v>413</v>
      </c>
      <c r="Q14" s="205" t="s">
        <v>12</v>
      </c>
      <c r="R14" s="206" t="s">
        <v>13</v>
      </c>
      <c r="S14"/>
    </row>
    <row r="15" spans="1:19" s="11" customFormat="1" ht="63.75" customHeight="1" thickBot="1" x14ac:dyDescent="0.35">
      <c r="A15" s="208"/>
      <c r="B15" s="209"/>
      <c r="C15" s="210"/>
      <c r="D15" s="211"/>
      <c r="E15" s="212"/>
      <c r="F15" s="213"/>
      <c r="G15" s="214"/>
      <c r="H15" s="215"/>
      <c r="I15" s="215"/>
      <c r="J15" s="216"/>
      <c r="K15" s="216"/>
      <c r="L15" s="216"/>
      <c r="M15" s="217"/>
      <c r="N15" s="218"/>
      <c r="O15" s="219"/>
      <c r="P15" s="219"/>
      <c r="Q15" s="219"/>
      <c r="R15" s="220"/>
      <c r="S15"/>
    </row>
    <row r="16" spans="1:19" s="11" customFormat="1" x14ac:dyDescent="0.3">
      <c r="A16" s="159" t="s">
        <v>15</v>
      </c>
      <c r="B16" s="160"/>
      <c r="C16" s="165"/>
      <c r="D16" s="165"/>
      <c r="E16" s="166"/>
      <c r="F16" s="12" t="s">
        <v>16</v>
      </c>
      <c r="G16" s="13">
        <v>191965349</v>
      </c>
      <c r="H16" s="13">
        <v>191965349</v>
      </c>
      <c r="I16" s="14">
        <v>6538658.0599999996</v>
      </c>
      <c r="J16" s="15">
        <v>20657282.98</v>
      </c>
      <c r="K16" s="16">
        <v>14378736.689999999</v>
      </c>
      <c r="L16" s="16">
        <v>13896543.710000001</v>
      </c>
      <c r="M16" s="17">
        <v>14014993.41</v>
      </c>
      <c r="N16" s="18">
        <v>6993129.6200000001</v>
      </c>
      <c r="O16" s="19">
        <v>22233824.510000002</v>
      </c>
      <c r="P16" s="19">
        <v>11842845.639999999</v>
      </c>
      <c r="Q16" s="20">
        <v>20346.32</v>
      </c>
      <c r="R16" s="21">
        <f>SUM(I16:Q16)</f>
        <v>110576360.94</v>
      </c>
      <c r="S16"/>
    </row>
    <row r="17" spans="1:18" s="11" customFormat="1" ht="13.8" x14ac:dyDescent="0.25">
      <c r="A17" s="164" t="s">
        <v>353</v>
      </c>
      <c r="B17" s="165"/>
      <c r="C17" s="165"/>
      <c r="D17" s="165"/>
      <c r="E17" s="166"/>
      <c r="F17" s="12" t="s">
        <v>354</v>
      </c>
      <c r="G17" s="13"/>
      <c r="H17" s="13"/>
      <c r="I17" s="22">
        <v>0</v>
      </c>
      <c r="J17" s="15">
        <v>0</v>
      </c>
      <c r="K17" s="16">
        <v>0</v>
      </c>
      <c r="L17" s="16">
        <v>0</v>
      </c>
      <c r="M17" s="15">
        <v>0</v>
      </c>
      <c r="N17" s="18">
        <v>0</v>
      </c>
      <c r="O17" s="19"/>
      <c r="P17" s="19"/>
      <c r="Q17" s="19"/>
      <c r="R17" s="21">
        <f t="shared" ref="R17:R80" si="0">SUM(I17:Q17)</f>
        <v>0</v>
      </c>
    </row>
    <row r="18" spans="1:18" s="11" customFormat="1" ht="13.8" x14ac:dyDescent="0.25">
      <c r="A18" s="164" t="s">
        <v>17</v>
      </c>
      <c r="B18" s="165"/>
      <c r="C18" s="165"/>
      <c r="D18" s="165"/>
      <c r="E18" s="166"/>
      <c r="F18" s="12" t="s">
        <v>18</v>
      </c>
      <c r="G18" s="13">
        <v>122840431</v>
      </c>
      <c r="H18" s="13">
        <v>122840431</v>
      </c>
      <c r="I18" s="22">
        <v>1069258.23</v>
      </c>
      <c r="J18" s="15">
        <v>1207134.4100000001</v>
      </c>
      <c r="K18" s="16">
        <v>842931.35</v>
      </c>
      <c r="L18" s="16">
        <v>3544833.61</v>
      </c>
      <c r="M18" s="15">
        <v>4955697.6900000004</v>
      </c>
      <c r="N18" s="18">
        <v>2069295.2399999998</v>
      </c>
      <c r="O18" s="18">
        <v>3028982.28</v>
      </c>
      <c r="P18" s="19">
        <v>2750691.05</v>
      </c>
      <c r="Q18" s="20">
        <v>2175659.29</v>
      </c>
      <c r="R18" s="21">
        <f t="shared" si="0"/>
        <v>21644483.149999999</v>
      </c>
    </row>
    <row r="19" spans="1:18" s="11" customFormat="1" ht="13.8" x14ac:dyDescent="0.25">
      <c r="A19" s="164" t="s">
        <v>19</v>
      </c>
      <c r="B19" s="165"/>
      <c r="C19" s="165"/>
      <c r="D19" s="165"/>
      <c r="E19" s="166"/>
      <c r="F19" s="12" t="s">
        <v>20</v>
      </c>
      <c r="G19" s="13">
        <v>25434018</v>
      </c>
      <c r="H19" s="13">
        <v>25434018</v>
      </c>
      <c r="I19" s="22"/>
      <c r="J19" s="15"/>
      <c r="K19" s="16"/>
      <c r="L19" s="16">
        <v>0</v>
      </c>
      <c r="M19" s="15">
        <v>0</v>
      </c>
      <c r="N19" s="18">
        <v>0</v>
      </c>
      <c r="O19" s="18"/>
      <c r="P19" s="18"/>
      <c r="Q19" s="18"/>
      <c r="R19" s="21">
        <f t="shared" si="0"/>
        <v>0</v>
      </c>
    </row>
    <row r="20" spans="1:18" s="11" customFormat="1" ht="13.8" x14ac:dyDescent="0.25">
      <c r="A20" s="164" t="s">
        <v>342</v>
      </c>
      <c r="B20" s="165"/>
      <c r="C20" s="165"/>
      <c r="D20" s="165"/>
      <c r="E20" s="166"/>
      <c r="F20" s="12" t="s">
        <v>343</v>
      </c>
      <c r="G20" s="13"/>
      <c r="H20" s="13"/>
      <c r="I20" s="22"/>
      <c r="J20" s="15"/>
      <c r="K20" s="16"/>
      <c r="L20" s="16"/>
      <c r="M20" s="15"/>
      <c r="N20" s="18"/>
      <c r="O20" s="18"/>
      <c r="P20" s="18"/>
      <c r="Q20" s="18"/>
      <c r="R20" s="21">
        <f t="shared" si="0"/>
        <v>0</v>
      </c>
    </row>
    <row r="21" spans="1:18" s="11" customFormat="1" ht="13.8" x14ac:dyDescent="0.25">
      <c r="A21" s="164" t="s">
        <v>21</v>
      </c>
      <c r="B21" s="165"/>
      <c r="C21" s="165"/>
      <c r="D21" s="165"/>
      <c r="E21" s="166"/>
      <c r="F21" s="12" t="s">
        <v>22</v>
      </c>
      <c r="G21" s="13">
        <v>22601498</v>
      </c>
      <c r="H21" s="13">
        <v>22601498</v>
      </c>
      <c r="I21" s="22">
        <v>48784.78</v>
      </c>
      <c r="J21" s="15">
        <v>18484.169999999998</v>
      </c>
      <c r="K21" s="16">
        <v>310189.94</v>
      </c>
      <c r="L21" s="16">
        <v>44473.919999999998</v>
      </c>
      <c r="M21" s="15">
        <v>43062.31</v>
      </c>
      <c r="N21" s="18">
        <v>809001.45</v>
      </c>
      <c r="O21" s="18">
        <v>237531.71</v>
      </c>
      <c r="P21" s="18">
        <v>2318440.84</v>
      </c>
      <c r="Q21" s="23">
        <v>146717.13</v>
      </c>
      <c r="R21" s="21">
        <f t="shared" si="0"/>
        <v>3976686.2499999995</v>
      </c>
    </row>
    <row r="22" spans="1:18" s="11" customFormat="1" ht="13.8" x14ac:dyDescent="0.25">
      <c r="A22" s="167" t="s">
        <v>321</v>
      </c>
      <c r="B22" s="168"/>
      <c r="C22" s="168"/>
      <c r="D22" s="168"/>
      <c r="E22" s="169"/>
      <c r="F22" s="24" t="s">
        <v>322</v>
      </c>
      <c r="G22" s="13"/>
      <c r="H22" s="13"/>
      <c r="I22" s="22"/>
      <c r="J22" s="15"/>
      <c r="K22" s="16"/>
      <c r="L22" s="16"/>
      <c r="M22" s="15"/>
      <c r="N22" s="18"/>
      <c r="O22" s="18"/>
      <c r="P22" s="18"/>
      <c r="Q22" s="18"/>
      <c r="R22" s="21">
        <f t="shared" si="0"/>
        <v>0</v>
      </c>
    </row>
    <row r="23" spans="1:18" s="11" customFormat="1" ht="13.8" x14ac:dyDescent="0.25">
      <c r="A23" s="164" t="s">
        <v>23</v>
      </c>
      <c r="B23" s="165"/>
      <c r="C23" s="165"/>
      <c r="D23" s="165"/>
      <c r="E23" s="166"/>
      <c r="F23" s="12" t="s">
        <v>320</v>
      </c>
      <c r="G23" s="13"/>
      <c r="H23" s="13"/>
      <c r="I23" s="22"/>
      <c r="J23" s="15"/>
      <c r="K23" s="16"/>
      <c r="L23" s="16"/>
      <c r="M23" s="15"/>
      <c r="N23" s="18"/>
      <c r="O23" s="18"/>
      <c r="P23" s="18"/>
      <c r="Q23" s="18"/>
      <c r="R23" s="21">
        <f t="shared" si="0"/>
        <v>0</v>
      </c>
    </row>
    <row r="24" spans="1:18" s="11" customFormat="1" ht="13.8" x14ac:dyDescent="0.25">
      <c r="A24" s="164" t="s">
        <v>342</v>
      </c>
      <c r="B24" s="165"/>
      <c r="C24" s="165"/>
      <c r="D24" s="165"/>
      <c r="E24" s="166"/>
      <c r="F24" s="12" t="s">
        <v>343</v>
      </c>
      <c r="G24" s="13"/>
      <c r="H24" s="13"/>
      <c r="I24" s="22">
        <v>1079651.48</v>
      </c>
      <c r="J24" s="15"/>
      <c r="K24" s="16"/>
      <c r="L24" s="16">
        <v>0</v>
      </c>
      <c r="M24" s="15">
        <v>0</v>
      </c>
      <c r="N24" s="18">
        <v>0</v>
      </c>
      <c r="O24" s="18"/>
      <c r="P24" s="18"/>
      <c r="Q24" s="18"/>
      <c r="R24" s="21">
        <f t="shared" si="0"/>
        <v>1079651.48</v>
      </c>
    </row>
    <row r="25" spans="1:18" s="11" customFormat="1" ht="13.8" x14ac:dyDescent="0.25">
      <c r="A25" s="164" t="s">
        <v>24</v>
      </c>
      <c r="B25" s="165"/>
      <c r="C25" s="165"/>
      <c r="D25" s="165"/>
      <c r="E25" s="166"/>
      <c r="F25" s="12" t="s">
        <v>25</v>
      </c>
      <c r="G25" s="13">
        <v>36400000</v>
      </c>
      <c r="H25" s="13">
        <v>36400000</v>
      </c>
      <c r="I25" s="22">
        <v>89095.7</v>
      </c>
      <c r="J25" s="15">
        <v>1910378.1</v>
      </c>
      <c r="K25" s="16">
        <v>23236926.239999998</v>
      </c>
      <c r="L25" s="16">
        <v>1860374.2400000002</v>
      </c>
      <c r="M25" s="15">
        <v>4894782.1599999992</v>
      </c>
      <c r="N25" s="18">
        <v>17044675.539999999</v>
      </c>
      <c r="O25" s="18">
        <v>3323105.01</v>
      </c>
      <c r="P25" s="18">
        <v>20105076.399999984</v>
      </c>
      <c r="Q25" s="23">
        <v>12049814.710000001</v>
      </c>
      <c r="R25" s="21">
        <f t="shared" si="0"/>
        <v>84514228.099999994</v>
      </c>
    </row>
    <row r="26" spans="1:18" s="11" customFormat="1" ht="13.8" x14ac:dyDescent="0.25">
      <c r="A26" s="164" t="s">
        <v>26</v>
      </c>
      <c r="B26" s="165"/>
      <c r="C26" s="165"/>
      <c r="D26" s="165"/>
      <c r="E26" s="166"/>
      <c r="F26" s="12" t="s">
        <v>27</v>
      </c>
      <c r="G26" s="13">
        <v>900000</v>
      </c>
      <c r="H26" s="13">
        <v>900000</v>
      </c>
      <c r="I26" s="22"/>
      <c r="J26" s="15">
        <v>40063.32</v>
      </c>
      <c r="K26" s="16">
        <v>334944.82</v>
      </c>
      <c r="L26" s="16">
        <v>59630.710000000006</v>
      </c>
      <c r="M26" s="15">
        <v>44510.82</v>
      </c>
      <c r="N26" s="18">
        <v>693462.02</v>
      </c>
      <c r="O26" s="18">
        <v>326696.11</v>
      </c>
      <c r="P26" s="18">
        <v>2005129.0700000005</v>
      </c>
      <c r="Q26" s="23">
        <v>104783.18</v>
      </c>
      <c r="R26" s="21">
        <f t="shared" si="0"/>
        <v>3609220.0500000003</v>
      </c>
    </row>
    <row r="27" spans="1:18" s="11" customFormat="1" ht="13.8" x14ac:dyDescent="0.25">
      <c r="A27" s="164" t="s">
        <v>28</v>
      </c>
      <c r="B27" s="165"/>
      <c r="C27" s="165"/>
      <c r="D27" s="165"/>
      <c r="E27" s="166"/>
      <c r="F27" s="12" t="s">
        <v>29</v>
      </c>
      <c r="G27" s="13">
        <v>1390300</v>
      </c>
      <c r="H27" s="13">
        <v>1390300</v>
      </c>
      <c r="I27" s="22"/>
      <c r="J27" s="15"/>
      <c r="K27" s="16"/>
      <c r="L27" s="16"/>
      <c r="M27" s="15"/>
      <c r="N27" s="18"/>
      <c r="O27" s="18"/>
      <c r="P27" s="18"/>
      <c r="Q27" s="18"/>
      <c r="R27" s="21">
        <f t="shared" si="0"/>
        <v>0</v>
      </c>
    </row>
    <row r="28" spans="1:18" s="11" customFormat="1" ht="13.8" x14ac:dyDescent="0.25">
      <c r="A28" s="167" t="s">
        <v>274</v>
      </c>
      <c r="B28" s="168"/>
      <c r="C28" s="168"/>
      <c r="D28" s="168"/>
      <c r="E28" s="169"/>
      <c r="F28" s="24" t="s">
        <v>275</v>
      </c>
      <c r="G28" s="13"/>
      <c r="H28" s="13"/>
      <c r="I28" s="22">
        <v>0</v>
      </c>
      <c r="J28" s="15">
        <v>0</v>
      </c>
      <c r="K28" s="16"/>
      <c r="L28" s="16"/>
      <c r="M28" s="15"/>
      <c r="N28" s="18"/>
      <c r="O28" s="18"/>
      <c r="P28" s="18"/>
      <c r="Q28" s="18"/>
      <c r="R28" s="21">
        <f t="shared" si="0"/>
        <v>0</v>
      </c>
    </row>
    <row r="29" spans="1:18" s="11" customFormat="1" ht="13.8" x14ac:dyDescent="0.25">
      <c r="A29" s="164" t="s">
        <v>394</v>
      </c>
      <c r="B29" s="165"/>
      <c r="C29" s="165"/>
      <c r="D29" s="165"/>
      <c r="E29" s="166"/>
      <c r="F29" s="12" t="s">
        <v>395</v>
      </c>
      <c r="G29" s="13"/>
      <c r="H29" s="13"/>
      <c r="I29" s="22"/>
      <c r="J29" s="15"/>
      <c r="K29" s="16"/>
      <c r="L29" s="16">
        <v>0</v>
      </c>
      <c r="M29" s="15">
        <v>0</v>
      </c>
      <c r="N29" s="18">
        <v>0</v>
      </c>
      <c r="O29" s="18"/>
      <c r="P29" s="18"/>
      <c r="Q29" s="18"/>
      <c r="R29" s="21">
        <f t="shared" si="0"/>
        <v>0</v>
      </c>
    </row>
    <row r="30" spans="1:18" s="11" customFormat="1" ht="13.8" x14ac:dyDescent="0.25">
      <c r="A30" s="153" t="s">
        <v>421</v>
      </c>
      <c r="B30" s="154"/>
      <c r="C30" s="154"/>
      <c r="D30" s="154"/>
      <c r="E30" s="155"/>
      <c r="F30" s="12" t="s">
        <v>34</v>
      </c>
      <c r="G30" s="13">
        <v>30321969</v>
      </c>
      <c r="H30" s="13">
        <v>30321969</v>
      </c>
      <c r="I30" s="22"/>
      <c r="J30" s="15"/>
      <c r="K30" s="16">
        <v>937628.2300000001</v>
      </c>
      <c r="L30" s="16">
        <v>2490896.42</v>
      </c>
      <c r="M30" s="15">
        <v>3426267.29</v>
      </c>
      <c r="N30" s="18">
        <v>771738.45</v>
      </c>
      <c r="O30" s="18"/>
      <c r="P30" s="18"/>
      <c r="Q30" s="23">
        <v>192541.16</v>
      </c>
      <c r="R30" s="21">
        <f t="shared" si="0"/>
        <v>7819071.5499999998</v>
      </c>
    </row>
    <row r="31" spans="1:18" s="11" customFormat="1" ht="13.8" x14ac:dyDescent="0.25">
      <c r="A31" s="164" t="s">
        <v>30</v>
      </c>
      <c r="B31" s="165"/>
      <c r="C31" s="165"/>
      <c r="D31" s="165"/>
      <c r="E31" s="166"/>
      <c r="F31" s="12" t="s">
        <v>31</v>
      </c>
      <c r="G31" s="13"/>
      <c r="H31" s="13"/>
      <c r="I31" s="22"/>
      <c r="J31" s="15"/>
      <c r="K31" s="16"/>
      <c r="L31" s="16"/>
      <c r="M31" s="15"/>
      <c r="N31" s="18"/>
      <c r="O31" s="18"/>
      <c r="P31" s="18"/>
      <c r="Q31" s="18"/>
      <c r="R31" s="21">
        <f t="shared" si="0"/>
        <v>0</v>
      </c>
    </row>
    <row r="32" spans="1:18" s="11" customFormat="1" ht="13.8" x14ac:dyDescent="0.25">
      <c r="A32" s="164" t="s">
        <v>32</v>
      </c>
      <c r="B32" s="165"/>
      <c r="C32" s="165"/>
      <c r="D32" s="165"/>
      <c r="E32" s="166"/>
      <c r="F32" s="12" t="s">
        <v>33</v>
      </c>
      <c r="G32" s="13">
        <v>10878000</v>
      </c>
      <c r="H32" s="13">
        <v>10878000</v>
      </c>
      <c r="I32" s="22">
        <v>837283.99</v>
      </c>
      <c r="J32" s="15">
        <v>1269506.8400000001</v>
      </c>
      <c r="K32" s="16">
        <v>1269506.8400000001</v>
      </c>
      <c r="L32" s="16">
        <v>1370923.9</v>
      </c>
      <c r="M32" s="15">
        <v>1577836.3</v>
      </c>
      <c r="N32" s="18">
        <v>1577836.3</v>
      </c>
      <c r="O32" s="18">
        <v>1775670.42</v>
      </c>
      <c r="P32" s="18">
        <v>1625449.21</v>
      </c>
      <c r="Q32" s="18"/>
      <c r="R32" s="21">
        <f t="shared" si="0"/>
        <v>11304013.800000001</v>
      </c>
    </row>
    <row r="33" spans="1:18" s="11" customFormat="1" ht="13.8" x14ac:dyDescent="0.25">
      <c r="A33" s="153" t="s">
        <v>35</v>
      </c>
      <c r="B33" s="180"/>
      <c r="C33" s="180"/>
      <c r="D33" s="180"/>
      <c r="E33" s="181"/>
      <c r="F33" s="12" t="s">
        <v>36</v>
      </c>
      <c r="G33" s="13">
        <v>3262500</v>
      </c>
      <c r="H33" s="13">
        <v>3262500</v>
      </c>
      <c r="I33" s="22"/>
      <c r="J33" s="15"/>
      <c r="K33" s="16"/>
      <c r="L33" s="16"/>
      <c r="M33" s="15"/>
      <c r="N33" s="23"/>
      <c r="O33" s="23"/>
      <c r="P33" s="23"/>
      <c r="Q33" s="23"/>
      <c r="R33" s="21">
        <f t="shared" si="0"/>
        <v>0</v>
      </c>
    </row>
    <row r="34" spans="1:18" s="11" customFormat="1" ht="13.8" x14ac:dyDescent="0.25">
      <c r="A34" s="153" t="s">
        <v>397</v>
      </c>
      <c r="B34" s="180"/>
      <c r="C34" s="180"/>
      <c r="D34" s="180"/>
      <c r="E34" s="181"/>
      <c r="F34" s="12" t="s">
        <v>422</v>
      </c>
      <c r="G34" s="13">
        <v>5760012</v>
      </c>
      <c r="H34" s="13">
        <v>5760012</v>
      </c>
      <c r="I34" s="22">
        <v>268239.62</v>
      </c>
      <c r="J34" s="15"/>
      <c r="K34" s="16">
        <v>111257.75</v>
      </c>
      <c r="L34" s="16">
        <v>418211.68</v>
      </c>
      <c r="M34" s="15">
        <v>220536.87</v>
      </c>
      <c r="N34" s="23">
        <v>268239.62</v>
      </c>
      <c r="O34" s="23">
        <v>315942.37</v>
      </c>
      <c r="P34" s="23">
        <v>279439.62</v>
      </c>
      <c r="Q34" s="23">
        <v>268239.62</v>
      </c>
      <c r="R34" s="21">
        <f t="shared" si="0"/>
        <v>2150107.1500000004</v>
      </c>
    </row>
    <row r="35" spans="1:18" s="11" customFormat="1" ht="13.8" x14ac:dyDescent="0.25">
      <c r="A35" s="153" t="s">
        <v>37</v>
      </c>
      <c r="B35" s="180"/>
      <c r="C35" s="180"/>
      <c r="D35" s="180"/>
      <c r="E35" s="181"/>
      <c r="F35" s="25" t="s">
        <v>38</v>
      </c>
      <c r="G35" s="13">
        <v>150000</v>
      </c>
      <c r="H35" s="13">
        <v>150000</v>
      </c>
      <c r="I35" s="22"/>
      <c r="J35" s="15"/>
      <c r="K35" s="16"/>
      <c r="L35" s="16"/>
      <c r="M35" s="15"/>
      <c r="N35" s="18"/>
      <c r="O35" s="18"/>
      <c r="P35" s="18"/>
      <c r="Q35" s="18"/>
      <c r="R35" s="21">
        <f t="shared" si="0"/>
        <v>0</v>
      </c>
    </row>
    <row r="36" spans="1:18" s="11" customFormat="1" ht="13.8" x14ac:dyDescent="0.25">
      <c r="A36" s="167" t="s">
        <v>278</v>
      </c>
      <c r="B36" s="168"/>
      <c r="C36" s="168"/>
      <c r="D36" s="168"/>
      <c r="E36" s="169"/>
      <c r="F36" s="26" t="s">
        <v>279</v>
      </c>
      <c r="G36" s="13"/>
      <c r="H36" s="13"/>
      <c r="I36" s="22"/>
      <c r="J36" s="15">
        <v>0</v>
      </c>
      <c r="K36" s="16">
        <v>0</v>
      </c>
      <c r="L36" s="16"/>
      <c r="M36" s="15"/>
      <c r="N36" s="18"/>
      <c r="O36" s="18"/>
      <c r="P36" s="18"/>
      <c r="Q36" s="18"/>
      <c r="R36" s="21">
        <f t="shared" si="0"/>
        <v>0</v>
      </c>
    </row>
    <row r="37" spans="1:18" s="11" customFormat="1" ht="13.8" x14ac:dyDescent="0.25">
      <c r="A37" s="164" t="s">
        <v>39</v>
      </c>
      <c r="B37" s="165"/>
      <c r="C37" s="165"/>
      <c r="D37" s="165"/>
      <c r="E37" s="166"/>
      <c r="F37" s="12" t="s">
        <v>40</v>
      </c>
      <c r="G37" s="13"/>
      <c r="H37" s="13"/>
      <c r="I37" s="22">
        <v>0</v>
      </c>
      <c r="J37" s="15"/>
      <c r="K37" s="16"/>
      <c r="L37" s="16">
        <v>0</v>
      </c>
      <c r="M37" s="15">
        <v>0</v>
      </c>
      <c r="N37" s="18"/>
      <c r="O37" s="18"/>
      <c r="P37" s="18"/>
      <c r="Q37" s="18"/>
      <c r="R37" s="21">
        <f t="shared" si="0"/>
        <v>0</v>
      </c>
    </row>
    <row r="38" spans="1:18" s="11" customFormat="1" ht="13.8" x14ac:dyDescent="0.25">
      <c r="A38" s="164" t="s">
        <v>41</v>
      </c>
      <c r="B38" s="165"/>
      <c r="C38" s="165"/>
      <c r="D38" s="165"/>
      <c r="E38" s="166"/>
      <c r="F38" s="12" t="s">
        <v>42</v>
      </c>
      <c r="G38" s="13">
        <v>1300000</v>
      </c>
      <c r="H38" s="13">
        <v>1300000</v>
      </c>
      <c r="I38" s="22"/>
      <c r="J38" s="15"/>
      <c r="K38" s="16"/>
      <c r="L38" s="16"/>
      <c r="M38" s="15">
        <v>0</v>
      </c>
      <c r="N38" s="18">
        <v>0</v>
      </c>
      <c r="O38" s="18"/>
      <c r="P38" s="18"/>
      <c r="Q38" s="18"/>
      <c r="R38" s="21">
        <f t="shared" si="0"/>
        <v>0</v>
      </c>
    </row>
    <row r="39" spans="1:18" s="11" customFormat="1" ht="13.8" x14ac:dyDescent="0.25">
      <c r="A39" s="164" t="s">
        <v>408</v>
      </c>
      <c r="B39" s="165"/>
      <c r="C39" s="165"/>
      <c r="D39" s="165"/>
      <c r="E39" s="166"/>
      <c r="F39" s="12" t="s">
        <v>407</v>
      </c>
      <c r="G39" s="13"/>
      <c r="H39" s="13"/>
      <c r="I39" s="22"/>
      <c r="J39" s="15"/>
      <c r="K39" s="16"/>
      <c r="L39" s="16"/>
      <c r="M39" s="15"/>
      <c r="N39" s="18">
        <v>0</v>
      </c>
      <c r="O39" s="18"/>
      <c r="P39" s="18"/>
      <c r="Q39" s="18"/>
      <c r="R39" s="21">
        <f t="shared" si="0"/>
        <v>0</v>
      </c>
    </row>
    <row r="40" spans="1:18" s="11" customFormat="1" ht="13.8" x14ac:dyDescent="0.25">
      <c r="A40" s="167" t="s">
        <v>276</v>
      </c>
      <c r="B40" s="168"/>
      <c r="C40" s="168"/>
      <c r="D40" s="168"/>
      <c r="E40" s="169"/>
      <c r="F40" s="24" t="s">
        <v>280</v>
      </c>
      <c r="G40" s="13"/>
      <c r="H40" s="13"/>
      <c r="I40" s="22"/>
      <c r="J40" s="15"/>
      <c r="K40" s="16"/>
      <c r="L40" s="16">
        <v>0</v>
      </c>
      <c r="M40" s="15"/>
      <c r="N40" s="18"/>
      <c r="O40" s="18"/>
      <c r="P40" s="18"/>
      <c r="Q40" s="18"/>
      <c r="R40" s="21">
        <f t="shared" si="0"/>
        <v>0</v>
      </c>
    </row>
    <row r="41" spans="1:18" s="11" customFormat="1" ht="13.8" x14ac:dyDescent="0.25">
      <c r="A41" s="164" t="s">
        <v>43</v>
      </c>
      <c r="B41" s="165"/>
      <c r="C41" s="165"/>
      <c r="D41" s="165"/>
      <c r="E41" s="166"/>
      <c r="F41" s="25" t="s">
        <v>44</v>
      </c>
      <c r="G41" s="13">
        <v>1040199</v>
      </c>
      <c r="H41" s="13">
        <v>1040199</v>
      </c>
      <c r="I41" s="22"/>
      <c r="J41" s="15"/>
      <c r="K41" s="16"/>
      <c r="L41" s="16"/>
      <c r="M41" s="15">
        <v>0</v>
      </c>
      <c r="N41" s="18"/>
      <c r="O41" s="18"/>
      <c r="P41" s="18"/>
      <c r="Q41" s="18"/>
      <c r="R41" s="21">
        <f t="shared" si="0"/>
        <v>0</v>
      </c>
    </row>
    <row r="42" spans="1:18" s="11" customFormat="1" ht="13.8" x14ac:dyDescent="0.25">
      <c r="A42" s="164" t="s">
        <v>45</v>
      </c>
      <c r="B42" s="165"/>
      <c r="C42" s="165"/>
      <c r="D42" s="165"/>
      <c r="E42" s="166"/>
      <c r="F42" s="12" t="s">
        <v>46</v>
      </c>
      <c r="G42" s="13"/>
      <c r="H42" s="13"/>
      <c r="I42" s="22">
        <v>426819.24</v>
      </c>
      <c r="J42" s="15">
        <v>995789.08000000007</v>
      </c>
      <c r="K42" s="16">
        <v>405669.24</v>
      </c>
      <c r="L42" s="16">
        <v>442593.24</v>
      </c>
      <c r="M42" s="15">
        <v>447318.24</v>
      </c>
      <c r="N42" s="18">
        <v>483873.24</v>
      </c>
      <c r="O42" s="18">
        <v>510873.24</v>
      </c>
      <c r="P42" s="23">
        <v>405669.24</v>
      </c>
      <c r="Q42" s="23">
        <v>32649</v>
      </c>
      <c r="R42" s="21">
        <f t="shared" si="0"/>
        <v>4151253.7600000007</v>
      </c>
    </row>
    <row r="43" spans="1:18" s="11" customFormat="1" ht="13.8" x14ac:dyDescent="0.25">
      <c r="A43" s="167" t="s">
        <v>277</v>
      </c>
      <c r="B43" s="168"/>
      <c r="C43" s="168"/>
      <c r="D43" s="168"/>
      <c r="E43" s="169"/>
      <c r="F43" s="24" t="s">
        <v>347</v>
      </c>
      <c r="G43" s="13"/>
      <c r="H43" s="13"/>
      <c r="I43" s="22"/>
      <c r="J43" s="15"/>
      <c r="K43" s="16"/>
      <c r="L43" s="16"/>
      <c r="M43" s="15"/>
      <c r="N43" s="18"/>
      <c r="O43" s="18"/>
      <c r="P43" s="18"/>
      <c r="Q43" s="18"/>
      <c r="R43" s="21">
        <f t="shared" si="0"/>
        <v>0</v>
      </c>
    </row>
    <row r="44" spans="1:18" s="11" customFormat="1" ht="15" customHeight="1" x14ac:dyDescent="0.25">
      <c r="A44" s="164" t="s">
        <v>346</v>
      </c>
      <c r="B44" s="165"/>
      <c r="C44" s="165"/>
      <c r="D44" s="165"/>
      <c r="E44" s="166"/>
      <c r="F44" s="12" t="s">
        <v>47</v>
      </c>
      <c r="G44" s="13">
        <v>12980223</v>
      </c>
      <c r="H44" s="13">
        <v>12980223</v>
      </c>
      <c r="I44" s="22">
        <v>3282964.87</v>
      </c>
      <c r="J44" s="15">
        <v>2035629.6199999999</v>
      </c>
      <c r="K44" s="16">
        <v>1588069.31</v>
      </c>
      <c r="L44" s="16">
        <v>2045531.02</v>
      </c>
      <c r="M44" s="15">
        <v>5069136.47</v>
      </c>
      <c r="N44" s="18">
        <v>0</v>
      </c>
      <c r="O44" s="18">
        <v>1672972.4</v>
      </c>
      <c r="P44" s="18">
        <v>3019002.1499999994</v>
      </c>
      <c r="Q44" s="18"/>
      <c r="R44" s="21">
        <f t="shared" si="0"/>
        <v>18713305.84</v>
      </c>
    </row>
    <row r="45" spans="1:18" s="11" customFormat="1" ht="13.8" x14ac:dyDescent="0.25">
      <c r="A45" s="167" t="s">
        <v>337</v>
      </c>
      <c r="B45" s="168"/>
      <c r="C45" s="168"/>
      <c r="D45" s="168"/>
      <c r="E45" s="169"/>
      <c r="F45" s="24" t="s">
        <v>348</v>
      </c>
      <c r="G45" s="13"/>
      <c r="H45" s="13"/>
      <c r="I45" s="22"/>
      <c r="J45" s="15"/>
      <c r="K45" s="16"/>
      <c r="L45" s="16"/>
      <c r="M45" s="15"/>
      <c r="N45" s="18"/>
      <c r="O45" s="18"/>
      <c r="P45" s="18"/>
      <c r="Q45" s="18"/>
      <c r="R45" s="21">
        <f t="shared" si="0"/>
        <v>0</v>
      </c>
    </row>
    <row r="46" spans="1:18" s="11" customFormat="1" ht="13.8" x14ac:dyDescent="0.25">
      <c r="A46" s="164" t="s">
        <v>48</v>
      </c>
      <c r="B46" s="165"/>
      <c r="C46" s="165"/>
      <c r="D46" s="165"/>
      <c r="E46" s="166"/>
      <c r="F46" s="12" t="s">
        <v>49</v>
      </c>
      <c r="G46" s="13">
        <v>10659129</v>
      </c>
      <c r="H46" s="13">
        <v>10659129</v>
      </c>
      <c r="I46" s="22">
        <v>1524126.4</v>
      </c>
      <c r="J46" s="15">
        <v>1954279.28</v>
      </c>
      <c r="K46" s="16">
        <v>1515314.75</v>
      </c>
      <c r="L46" s="16">
        <v>2066002.37</v>
      </c>
      <c r="M46" s="15">
        <v>4871954.28</v>
      </c>
      <c r="N46" s="18">
        <v>0</v>
      </c>
      <c r="O46" s="18">
        <v>1602253.43</v>
      </c>
      <c r="P46" s="18">
        <v>2899611.9099999997</v>
      </c>
      <c r="Q46" s="18"/>
      <c r="R46" s="21">
        <f t="shared" si="0"/>
        <v>16433542.42</v>
      </c>
    </row>
    <row r="47" spans="1:18" s="11" customFormat="1" ht="13.8" x14ac:dyDescent="0.25">
      <c r="A47" s="167" t="s">
        <v>338</v>
      </c>
      <c r="B47" s="168"/>
      <c r="C47" s="168"/>
      <c r="D47" s="168"/>
      <c r="E47" s="169"/>
      <c r="F47" s="24" t="s">
        <v>349</v>
      </c>
      <c r="G47" s="13"/>
      <c r="H47" s="13"/>
      <c r="I47" s="22"/>
      <c r="J47" s="15"/>
      <c r="K47" s="16"/>
      <c r="L47" s="16"/>
      <c r="M47" s="15"/>
      <c r="N47" s="18"/>
      <c r="O47" s="18"/>
      <c r="P47" s="18"/>
      <c r="Q47" s="18"/>
      <c r="R47" s="21">
        <f t="shared" si="0"/>
        <v>0</v>
      </c>
    </row>
    <row r="48" spans="1:18" s="11" customFormat="1" ht="13.8" x14ac:dyDescent="0.25">
      <c r="A48" s="164" t="s">
        <v>50</v>
      </c>
      <c r="B48" s="165"/>
      <c r="C48" s="165"/>
      <c r="D48" s="165"/>
      <c r="E48" s="166"/>
      <c r="F48" s="12" t="s">
        <v>51</v>
      </c>
      <c r="G48" s="13">
        <v>3713055</v>
      </c>
      <c r="H48" s="13">
        <v>3713055</v>
      </c>
      <c r="I48" s="22">
        <v>176254.73</v>
      </c>
      <c r="J48" s="15">
        <v>229944.34000000003</v>
      </c>
      <c r="K48" s="16">
        <v>175505.15</v>
      </c>
      <c r="L48" s="16">
        <v>313039.48</v>
      </c>
      <c r="M48" s="15">
        <v>562593.26</v>
      </c>
      <c r="N48" s="18">
        <v>0</v>
      </c>
      <c r="O48" s="27">
        <v>185969.2</v>
      </c>
      <c r="P48" s="27">
        <v>335929.84</v>
      </c>
      <c r="Q48" s="27"/>
      <c r="R48" s="21">
        <f t="shared" si="0"/>
        <v>1979236</v>
      </c>
    </row>
    <row r="49" spans="1:20" s="11" customFormat="1" ht="13.8" x14ac:dyDescent="0.25">
      <c r="A49" s="167" t="s">
        <v>350</v>
      </c>
      <c r="B49" s="168"/>
      <c r="C49" s="168"/>
      <c r="D49" s="168"/>
      <c r="E49" s="169"/>
      <c r="F49" s="24" t="s">
        <v>351</v>
      </c>
      <c r="G49" s="13"/>
      <c r="H49" s="13"/>
      <c r="I49" s="22"/>
      <c r="J49" s="15"/>
      <c r="K49" s="16"/>
      <c r="L49" s="16"/>
      <c r="M49" s="15"/>
      <c r="N49" s="19"/>
      <c r="O49" s="28"/>
      <c r="P49" s="28"/>
      <c r="Q49" s="28"/>
      <c r="R49" s="21">
        <f t="shared" si="0"/>
        <v>0</v>
      </c>
    </row>
    <row r="50" spans="1:20" s="11" customFormat="1" thickBot="1" x14ac:dyDescent="0.3">
      <c r="A50" s="164" t="s">
        <v>367</v>
      </c>
      <c r="B50" s="165"/>
      <c r="C50" s="165"/>
      <c r="D50" s="165"/>
      <c r="E50" s="166"/>
      <c r="F50" s="29" t="s">
        <v>352</v>
      </c>
      <c r="G50" s="13"/>
      <c r="H50" s="13"/>
      <c r="I50" s="30"/>
      <c r="J50" s="15"/>
      <c r="K50" s="31"/>
      <c r="L50" s="32"/>
      <c r="M50" s="33"/>
      <c r="N50" s="27"/>
      <c r="O50" s="27"/>
      <c r="P50" s="34"/>
      <c r="Q50" s="34"/>
      <c r="R50" s="21">
        <f t="shared" si="0"/>
        <v>0</v>
      </c>
    </row>
    <row r="51" spans="1:20" s="11" customFormat="1" thickBot="1" x14ac:dyDescent="0.3">
      <c r="A51" s="221">
        <v>2.1</v>
      </c>
      <c r="B51" s="222"/>
      <c r="C51" s="222"/>
      <c r="D51" s="222"/>
      <c r="E51" s="223"/>
      <c r="F51" s="224" t="s">
        <v>14</v>
      </c>
      <c r="G51" s="225">
        <f t="shared" ref="G51:Q51" si="1">SUM(G16:G50)</f>
        <v>481596683</v>
      </c>
      <c r="H51" s="225">
        <f t="shared" si="1"/>
        <v>481596683</v>
      </c>
      <c r="I51" s="226">
        <f t="shared" si="1"/>
        <v>15341137.1</v>
      </c>
      <c r="J51" s="227">
        <f t="shared" si="1"/>
        <v>30318492.140000008</v>
      </c>
      <c r="K51" s="228">
        <f t="shared" si="1"/>
        <v>45106680.310000002</v>
      </c>
      <c r="L51" s="228">
        <f t="shared" si="1"/>
        <v>28553054.300000004</v>
      </c>
      <c r="M51" s="229">
        <f t="shared" si="1"/>
        <v>40128689.100000001</v>
      </c>
      <c r="N51" s="227">
        <f t="shared" si="1"/>
        <v>30711251.479999997</v>
      </c>
      <c r="O51" s="229">
        <f t="shared" si="1"/>
        <v>35213820.680000007</v>
      </c>
      <c r="P51" s="228">
        <f t="shared" si="1"/>
        <v>47587284.969999976</v>
      </c>
      <c r="Q51" s="228">
        <f t="shared" si="1"/>
        <v>14990750.41</v>
      </c>
      <c r="R51" s="228">
        <f>SUM(R16:R50)</f>
        <v>287951160.49000001</v>
      </c>
      <c r="S51" s="207"/>
      <c r="T51" s="35"/>
    </row>
    <row r="52" spans="1:20" s="11" customFormat="1" ht="13.8" x14ac:dyDescent="0.25">
      <c r="A52" s="188" t="s">
        <v>281</v>
      </c>
      <c r="B52" s="189"/>
      <c r="C52" s="189"/>
      <c r="D52" s="189"/>
      <c r="E52" s="190"/>
      <c r="F52" s="36" t="s">
        <v>282</v>
      </c>
      <c r="G52" s="13"/>
      <c r="H52" s="13"/>
      <c r="I52" s="37"/>
      <c r="J52" s="38"/>
      <c r="K52" s="39"/>
      <c r="L52" s="39"/>
      <c r="M52" s="40"/>
      <c r="N52" s="23"/>
      <c r="O52" s="23"/>
      <c r="P52" s="20"/>
      <c r="Q52" s="20"/>
      <c r="R52" s="21">
        <f t="shared" si="0"/>
        <v>0</v>
      </c>
    </row>
    <row r="53" spans="1:20" s="11" customFormat="1" ht="13.8" x14ac:dyDescent="0.25">
      <c r="A53" s="164" t="s">
        <v>53</v>
      </c>
      <c r="B53" s="165"/>
      <c r="C53" s="165"/>
      <c r="D53" s="165"/>
      <c r="E53" s="166"/>
      <c r="F53" s="12" t="s">
        <v>54</v>
      </c>
      <c r="G53" s="13"/>
      <c r="H53" s="13"/>
      <c r="I53" s="41">
        <v>0</v>
      </c>
      <c r="J53" s="15">
        <v>0</v>
      </c>
      <c r="K53" s="16">
        <v>0</v>
      </c>
      <c r="L53" s="16">
        <v>0</v>
      </c>
      <c r="M53" s="15">
        <v>0</v>
      </c>
      <c r="N53" s="23">
        <v>0</v>
      </c>
      <c r="O53" s="23"/>
      <c r="P53" s="20"/>
      <c r="Q53" s="20"/>
      <c r="R53" s="21">
        <f t="shared" si="0"/>
        <v>0</v>
      </c>
    </row>
    <row r="54" spans="1:20" s="11" customFormat="1" ht="13.8" x14ac:dyDescent="0.25">
      <c r="A54" s="167" t="s">
        <v>323</v>
      </c>
      <c r="B54" s="168"/>
      <c r="C54" s="168"/>
      <c r="D54" s="168"/>
      <c r="E54" s="169"/>
      <c r="F54" s="24" t="s">
        <v>56</v>
      </c>
      <c r="G54" s="13"/>
      <c r="H54" s="13"/>
      <c r="I54" s="41"/>
      <c r="J54" s="15"/>
      <c r="K54" s="16"/>
      <c r="L54" s="16"/>
      <c r="M54" s="15"/>
      <c r="N54" s="23"/>
      <c r="O54" s="23"/>
      <c r="P54" s="23"/>
      <c r="Q54" s="23"/>
      <c r="R54" s="21">
        <f t="shared" si="0"/>
        <v>0</v>
      </c>
    </row>
    <row r="55" spans="1:20" s="11" customFormat="1" ht="13.8" x14ac:dyDescent="0.25">
      <c r="A55" s="164" t="s">
        <v>55</v>
      </c>
      <c r="B55" s="165"/>
      <c r="C55" s="165"/>
      <c r="D55" s="165"/>
      <c r="E55" s="166"/>
      <c r="F55" s="12" t="s">
        <v>355</v>
      </c>
      <c r="G55" s="13">
        <v>3730134</v>
      </c>
      <c r="H55" s="13">
        <v>3730134</v>
      </c>
      <c r="I55" s="41">
        <v>0</v>
      </c>
      <c r="J55" s="15">
        <v>36156.25</v>
      </c>
      <c r="K55" s="16">
        <v>38068.75</v>
      </c>
      <c r="L55" s="16">
        <v>10270</v>
      </c>
      <c r="M55" s="15">
        <v>12161.08</v>
      </c>
      <c r="N55" s="23">
        <v>0</v>
      </c>
      <c r="O55" s="23">
        <v>24734.25</v>
      </c>
      <c r="P55" s="23">
        <v>12373.02</v>
      </c>
      <c r="Q55" s="23"/>
      <c r="R55" s="21">
        <f t="shared" si="0"/>
        <v>133763.35</v>
      </c>
    </row>
    <row r="56" spans="1:20" s="11" customFormat="1" ht="13.8" x14ac:dyDescent="0.25">
      <c r="A56" s="164" t="s">
        <v>57</v>
      </c>
      <c r="B56" s="165"/>
      <c r="C56" s="165"/>
      <c r="D56" s="165"/>
      <c r="E56" s="166"/>
      <c r="F56" s="12" t="s">
        <v>58</v>
      </c>
      <c r="G56" s="13">
        <v>3340927</v>
      </c>
      <c r="H56" s="13">
        <v>3340927</v>
      </c>
      <c r="I56" s="41">
        <v>0</v>
      </c>
      <c r="J56" s="15">
        <v>36156.25</v>
      </c>
      <c r="K56" s="16">
        <v>0</v>
      </c>
      <c r="L56" s="16">
        <v>25343.5</v>
      </c>
      <c r="M56" s="15">
        <v>25343.5</v>
      </c>
      <c r="N56" s="23">
        <v>0</v>
      </c>
      <c r="O56" s="23">
        <v>441883.26</v>
      </c>
      <c r="P56" s="23">
        <v>215270.97</v>
      </c>
      <c r="Q56" s="23">
        <v>185424.02</v>
      </c>
      <c r="R56" s="21">
        <f t="shared" si="0"/>
        <v>929421.5</v>
      </c>
    </row>
    <row r="57" spans="1:20" s="11" customFormat="1" ht="13.8" x14ac:dyDescent="0.25">
      <c r="A57" s="164" t="s">
        <v>59</v>
      </c>
      <c r="B57" s="165"/>
      <c r="C57" s="165"/>
      <c r="D57" s="165"/>
      <c r="E57" s="166"/>
      <c r="F57" s="12" t="s">
        <v>60</v>
      </c>
      <c r="G57" s="13">
        <v>58300000</v>
      </c>
      <c r="H57" s="13">
        <v>58300000</v>
      </c>
      <c r="I57" s="41">
        <v>1557752.2400000002</v>
      </c>
      <c r="J57" s="15">
        <v>14633.65</v>
      </c>
      <c r="K57" s="16">
        <v>1489164.09</v>
      </c>
      <c r="L57" s="16">
        <v>0</v>
      </c>
      <c r="M57" s="15">
        <v>10176803.710000001</v>
      </c>
      <c r="N57" s="23">
        <v>7945874.3600000003</v>
      </c>
      <c r="O57" s="23">
        <v>11386619.609999999</v>
      </c>
      <c r="P57" s="23"/>
      <c r="Q57" s="23">
        <v>8677400.6500000004</v>
      </c>
      <c r="R57" s="21">
        <f t="shared" si="0"/>
        <v>41248248.310000002</v>
      </c>
    </row>
    <row r="58" spans="1:20" s="11" customFormat="1" ht="13.8" x14ac:dyDescent="0.25">
      <c r="A58" s="153" t="s">
        <v>331</v>
      </c>
      <c r="B58" s="154"/>
      <c r="C58" s="154"/>
      <c r="D58" s="154"/>
      <c r="E58" s="155"/>
      <c r="F58" s="12" t="s">
        <v>332</v>
      </c>
      <c r="G58" s="13"/>
      <c r="H58" s="13"/>
      <c r="I58" s="41"/>
      <c r="J58" s="15"/>
      <c r="K58" s="16"/>
      <c r="L58" s="16"/>
      <c r="M58" s="15"/>
      <c r="N58" s="23"/>
      <c r="O58" s="23"/>
      <c r="P58" s="23"/>
      <c r="Q58" s="23"/>
      <c r="R58" s="21">
        <f t="shared" si="0"/>
        <v>0</v>
      </c>
    </row>
    <row r="59" spans="1:20" s="11" customFormat="1" ht="13.8" x14ac:dyDescent="0.25">
      <c r="A59" s="164" t="s">
        <v>61</v>
      </c>
      <c r="B59" s="165"/>
      <c r="C59" s="165"/>
      <c r="D59" s="165"/>
      <c r="E59" s="166"/>
      <c r="F59" s="12" t="s">
        <v>62</v>
      </c>
      <c r="G59" s="13">
        <v>415968</v>
      </c>
      <c r="H59" s="13">
        <v>415968</v>
      </c>
      <c r="I59" s="41">
        <v>31119</v>
      </c>
      <c r="J59" s="15">
        <v>0</v>
      </c>
      <c r="K59" s="16">
        <v>0</v>
      </c>
      <c r="L59" s="16">
        <v>71714</v>
      </c>
      <c r="M59" s="15">
        <v>0</v>
      </c>
      <c r="N59" s="23">
        <v>0</v>
      </c>
      <c r="O59" s="23"/>
      <c r="P59" s="23">
        <v>12399.6</v>
      </c>
      <c r="Q59" s="23">
        <v>49253.04</v>
      </c>
      <c r="R59" s="21">
        <f t="shared" si="0"/>
        <v>164485.64000000001</v>
      </c>
    </row>
    <row r="60" spans="1:20" s="11" customFormat="1" ht="13.8" x14ac:dyDescent="0.25">
      <c r="A60" s="164" t="s">
        <v>65</v>
      </c>
      <c r="B60" s="165"/>
      <c r="C60" s="165"/>
      <c r="D60" s="165"/>
      <c r="E60" s="166"/>
      <c r="F60" s="12" t="s">
        <v>66</v>
      </c>
      <c r="G60" s="13">
        <v>120000</v>
      </c>
      <c r="H60" s="13">
        <v>120000</v>
      </c>
      <c r="I60" s="41">
        <v>15996</v>
      </c>
      <c r="J60" s="15">
        <v>8199</v>
      </c>
      <c r="K60" s="16">
        <v>0</v>
      </c>
      <c r="L60" s="16">
        <v>0</v>
      </c>
      <c r="M60" s="15">
        <v>0</v>
      </c>
      <c r="N60" s="23">
        <v>0</v>
      </c>
      <c r="O60" s="23"/>
      <c r="P60" s="23"/>
      <c r="Q60" s="23"/>
      <c r="R60" s="21">
        <f t="shared" si="0"/>
        <v>24195</v>
      </c>
    </row>
    <row r="61" spans="1:20" s="11" customFormat="1" ht="13.8" x14ac:dyDescent="0.25">
      <c r="A61" s="167" t="s">
        <v>283</v>
      </c>
      <c r="B61" s="168"/>
      <c r="C61" s="168"/>
      <c r="D61" s="168"/>
      <c r="E61" s="169"/>
      <c r="F61" s="24" t="s">
        <v>284</v>
      </c>
      <c r="G61" s="13"/>
      <c r="H61" s="13"/>
      <c r="I61" s="41"/>
      <c r="J61" s="15"/>
      <c r="K61" s="16"/>
      <c r="L61" s="16"/>
      <c r="M61" s="15"/>
      <c r="N61" s="23"/>
      <c r="O61" s="23"/>
      <c r="P61" s="23"/>
      <c r="Q61" s="23"/>
      <c r="R61" s="21">
        <f t="shared" si="0"/>
        <v>0</v>
      </c>
    </row>
    <row r="62" spans="1:20" s="11" customFormat="1" ht="13.8" x14ac:dyDescent="0.25">
      <c r="A62" s="164" t="s">
        <v>67</v>
      </c>
      <c r="B62" s="165"/>
      <c r="C62" s="165"/>
      <c r="D62" s="165"/>
      <c r="E62" s="166"/>
      <c r="F62" s="29" t="s">
        <v>68</v>
      </c>
      <c r="G62" s="13">
        <v>4672236</v>
      </c>
      <c r="H62" s="13">
        <v>4672236</v>
      </c>
      <c r="I62" s="41">
        <v>0</v>
      </c>
      <c r="J62" s="15">
        <v>0</v>
      </c>
      <c r="K62" s="16">
        <v>0</v>
      </c>
      <c r="L62" s="16">
        <v>0</v>
      </c>
      <c r="M62" s="15">
        <v>1057.82</v>
      </c>
      <c r="N62" s="23">
        <v>1367796.61</v>
      </c>
      <c r="O62" s="23">
        <v>354733.86</v>
      </c>
      <c r="P62" s="23"/>
      <c r="Q62" s="23">
        <v>1879416</v>
      </c>
      <c r="R62" s="21">
        <f t="shared" si="0"/>
        <v>3603004.29</v>
      </c>
    </row>
    <row r="63" spans="1:20" s="11" customFormat="1" ht="13.8" x14ac:dyDescent="0.25">
      <c r="A63" s="182" t="s">
        <v>63</v>
      </c>
      <c r="B63" s="183"/>
      <c r="C63" s="183"/>
      <c r="D63" s="183"/>
      <c r="E63" s="184"/>
      <c r="F63" s="42" t="s">
        <v>64</v>
      </c>
      <c r="G63" s="13">
        <v>380000</v>
      </c>
      <c r="H63" s="13">
        <v>380000</v>
      </c>
      <c r="I63" s="41">
        <v>12427.8</v>
      </c>
      <c r="J63" s="15">
        <v>0</v>
      </c>
      <c r="K63" s="16">
        <v>0</v>
      </c>
      <c r="L63" s="16">
        <v>462733.8</v>
      </c>
      <c r="M63" s="15">
        <v>80700</v>
      </c>
      <c r="N63" s="23">
        <v>9151.5</v>
      </c>
      <c r="O63" s="23">
        <v>2684.5</v>
      </c>
      <c r="P63" s="23">
        <v>31152</v>
      </c>
      <c r="Q63" s="23">
        <v>15839.8</v>
      </c>
      <c r="R63" s="21">
        <f t="shared" si="0"/>
        <v>614689.4</v>
      </c>
    </row>
    <row r="64" spans="1:20" s="11" customFormat="1" ht="13.8" x14ac:dyDescent="0.25">
      <c r="A64" s="185" t="s">
        <v>340</v>
      </c>
      <c r="B64" s="186"/>
      <c r="C64" s="186"/>
      <c r="D64" s="186"/>
      <c r="E64" s="187"/>
      <c r="F64" s="43" t="s">
        <v>285</v>
      </c>
      <c r="G64" s="13"/>
      <c r="H64" s="13"/>
      <c r="I64" s="41"/>
      <c r="J64" s="15"/>
      <c r="K64" s="16"/>
      <c r="L64" s="16"/>
      <c r="M64" s="15"/>
      <c r="N64" s="23"/>
      <c r="O64" s="23"/>
      <c r="P64" s="23"/>
      <c r="Q64" s="23"/>
      <c r="R64" s="21">
        <f t="shared" si="0"/>
        <v>0</v>
      </c>
    </row>
    <row r="65" spans="1:18" s="11" customFormat="1" ht="13.8" x14ac:dyDescent="0.25">
      <c r="A65" s="164" t="s">
        <v>344</v>
      </c>
      <c r="B65" s="165"/>
      <c r="C65" s="165"/>
      <c r="D65" s="165"/>
      <c r="E65" s="166"/>
      <c r="F65" s="12" t="s">
        <v>423</v>
      </c>
      <c r="G65" s="13">
        <v>4800000</v>
      </c>
      <c r="H65" s="13">
        <v>4800000</v>
      </c>
      <c r="I65" s="41">
        <v>20000</v>
      </c>
      <c r="J65" s="15">
        <v>0</v>
      </c>
      <c r="K65" s="16">
        <v>35792.65</v>
      </c>
      <c r="L65" s="16">
        <v>203300</v>
      </c>
      <c r="M65" s="15">
        <v>0</v>
      </c>
      <c r="N65" s="23">
        <v>0</v>
      </c>
      <c r="O65" s="23"/>
      <c r="P65" s="23">
        <v>1700</v>
      </c>
      <c r="Q65" s="23">
        <v>8200</v>
      </c>
      <c r="R65" s="21">
        <f t="shared" si="0"/>
        <v>268992.65000000002</v>
      </c>
    </row>
    <row r="66" spans="1:18" s="11" customFormat="1" ht="13.8" x14ac:dyDescent="0.25">
      <c r="A66" s="164" t="s">
        <v>424</v>
      </c>
      <c r="B66" s="165"/>
      <c r="C66" s="165"/>
      <c r="D66" s="165"/>
      <c r="E66" s="166"/>
      <c r="F66" s="12" t="s">
        <v>425</v>
      </c>
      <c r="G66" s="13">
        <v>1770000</v>
      </c>
      <c r="H66" s="13">
        <v>1770000</v>
      </c>
      <c r="I66" s="41"/>
      <c r="J66" s="15"/>
      <c r="K66" s="16"/>
      <c r="L66" s="16"/>
      <c r="M66" s="15"/>
      <c r="N66" s="23"/>
      <c r="O66" s="23"/>
      <c r="P66" s="23"/>
      <c r="Q66" s="23"/>
      <c r="R66" s="21">
        <f t="shared" si="0"/>
        <v>0</v>
      </c>
    </row>
    <row r="67" spans="1:18" s="11" customFormat="1" ht="13.8" x14ac:dyDescent="0.25">
      <c r="A67" s="167" t="s">
        <v>286</v>
      </c>
      <c r="B67" s="168"/>
      <c r="C67" s="168"/>
      <c r="D67" s="168"/>
      <c r="E67" s="169"/>
      <c r="F67" s="24" t="s">
        <v>287</v>
      </c>
      <c r="G67" s="13"/>
      <c r="H67" s="13"/>
      <c r="I67" s="41"/>
      <c r="J67" s="15"/>
      <c r="K67" s="16"/>
      <c r="L67" s="16"/>
      <c r="M67" s="15"/>
      <c r="N67" s="23"/>
      <c r="O67" s="23"/>
      <c r="P67" s="23"/>
      <c r="Q67" s="23"/>
      <c r="R67" s="21">
        <f t="shared" si="0"/>
        <v>0</v>
      </c>
    </row>
    <row r="68" spans="1:18" s="11" customFormat="1" ht="13.8" x14ac:dyDescent="0.25">
      <c r="A68" s="153" t="s">
        <v>69</v>
      </c>
      <c r="B68" s="180"/>
      <c r="C68" s="180"/>
      <c r="D68" s="180"/>
      <c r="E68" s="181"/>
      <c r="F68" s="12" t="s">
        <v>70</v>
      </c>
      <c r="G68" s="13">
        <v>2440000</v>
      </c>
      <c r="H68" s="13">
        <v>2440000</v>
      </c>
      <c r="I68" s="41">
        <v>0</v>
      </c>
      <c r="J68" s="15">
        <v>0</v>
      </c>
      <c r="K68" s="16">
        <v>0</v>
      </c>
      <c r="L68" s="16">
        <v>0</v>
      </c>
      <c r="M68" s="15">
        <v>0</v>
      </c>
      <c r="N68" s="23">
        <v>0</v>
      </c>
      <c r="O68" s="23"/>
      <c r="P68" s="23"/>
      <c r="Q68" s="23"/>
      <c r="R68" s="21">
        <f t="shared" si="0"/>
        <v>0</v>
      </c>
    </row>
    <row r="69" spans="1:18" s="11" customFormat="1" ht="13.8" x14ac:dyDescent="0.25">
      <c r="A69" s="153" t="s">
        <v>71</v>
      </c>
      <c r="B69" s="180"/>
      <c r="C69" s="180"/>
      <c r="D69" s="180"/>
      <c r="E69" s="181"/>
      <c r="F69" s="12" t="s">
        <v>72</v>
      </c>
      <c r="G69" s="13">
        <v>2180000</v>
      </c>
      <c r="H69" s="13">
        <v>2180000</v>
      </c>
      <c r="I69" s="41"/>
      <c r="J69" s="15"/>
      <c r="K69" s="16"/>
      <c r="L69" s="16">
        <v>120253.75999999999</v>
      </c>
      <c r="M69" s="15">
        <v>744757.98</v>
      </c>
      <c r="N69" s="23">
        <v>768665.83000000007</v>
      </c>
      <c r="O69" s="23">
        <v>194989.2</v>
      </c>
      <c r="P69" s="23">
        <v>260393.81000000003</v>
      </c>
      <c r="Q69" s="23">
        <v>594851.29</v>
      </c>
      <c r="R69" s="21">
        <f t="shared" si="0"/>
        <v>2683911.87</v>
      </c>
    </row>
    <row r="70" spans="1:18" s="11" customFormat="1" ht="13.8" x14ac:dyDescent="0.25">
      <c r="A70" s="164" t="s">
        <v>73</v>
      </c>
      <c r="B70" s="165"/>
      <c r="C70" s="165"/>
      <c r="D70" s="165"/>
      <c r="E70" s="166"/>
      <c r="F70" s="12" t="s">
        <v>74</v>
      </c>
      <c r="G70" s="13">
        <v>250000</v>
      </c>
      <c r="H70" s="13">
        <v>250000</v>
      </c>
      <c r="I70" s="41"/>
      <c r="J70" s="15"/>
      <c r="K70" s="16"/>
      <c r="L70" s="16"/>
      <c r="M70" s="15"/>
      <c r="N70" s="23"/>
      <c r="O70" s="23"/>
      <c r="P70" s="23"/>
      <c r="Q70" s="23"/>
      <c r="R70" s="21">
        <f t="shared" si="0"/>
        <v>0</v>
      </c>
    </row>
    <row r="71" spans="1:18" s="11" customFormat="1" ht="13.8" x14ac:dyDescent="0.25">
      <c r="A71" s="164" t="s">
        <v>76</v>
      </c>
      <c r="B71" s="165"/>
      <c r="C71" s="165"/>
      <c r="D71" s="165"/>
      <c r="E71" s="166"/>
      <c r="F71" s="12" t="s">
        <v>77</v>
      </c>
      <c r="G71" s="13">
        <v>60000</v>
      </c>
      <c r="H71" s="13">
        <v>60000</v>
      </c>
      <c r="I71" s="41">
        <v>0</v>
      </c>
      <c r="J71" s="15">
        <v>0</v>
      </c>
      <c r="K71" s="16">
        <v>0</v>
      </c>
      <c r="L71" s="16">
        <v>0</v>
      </c>
      <c r="M71" s="15">
        <v>0</v>
      </c>
      <c r="N71" s="23">
        <v>0</v>
      </c>
      <c r="O71" s="23"/>
      <c r="P71" s="23"/>
      <c r="Q71" s="23"/>
      <c r="R71" s="21">
        <f t="shared" si="0"/>
        <v>0</v>
      </c>
    </row>
    <row r="72" spans="1:18" s="11" customFormat="1" ht="13.8" x14ac:dyDescent="0.25">
      <c r="A72" s="167" t="s">
        <v>288</v>
      </c>
      <c r="B72" s="168"/>
      <c r="C72" s="168"/>
      <c r="D72" s="168"/>
      <c r="E72" s="169"/>
      <c r="F72" s="24" t="s">
        <v>289</v>
      </c>
      <c r="G72" s="13"/>
      <c r="H72" s="13"/>
      <c r="I72" s="41"/>
      <c r="J72" s="15"/>
      <c r="K72" s="16"/>
      <c r="L72" s="16"/>
      <c r="M72" s="15"/>
      <c r="N72" s="23"/>
      <c r="O72" s="23"/>
      <c r="P72" s="23"/>
      <c r="Q72" s="23"/>
      <c r="R72" s="21">
        <f t="shared" si="0"/>
        <v>0</v>
      </c>
    </row>
    <row r="73" spans="1:18" s="11" customFormat="1" ht="13.8" x14ac:dyDescent="0.25">
      <c r="A73" s="164" t="s">
        <v>78</v>
      </c>
      <c r="B73" s="165"/>
      <c r="C73" s="165"/>
      <c r="D73" s="165"/>
      <c r="E73" s="166"/>
      <c r="F73" s="12" t="s">
        <v>79</v>
      </c>
      <c r="G73" s="13">
        <v>1053000</v>
      </c>
      <c r="H73" s="13">
        <v>1053000</v>
      </c>
      <c r="I73" s="41"/>
      <c r="J73" s="15"/>
      <c r="K73" s="16"/>
      <c r="L73" s="16"/>
      <c r="M73" s="15"/>
      <c r="N73" s="23"/>
      <c r="O73" s="23"/>
      <c r="P73" s="23"/>
      <c r="Q73" s="23"/>
      <c r="R73" s="21">
        <f t="shared" si="0"/>
        <v>0</v>
      </c>
    </row>
    <row r="74" spans="1:18" s="11" customFormat="1" ht="13.8" x14ac:dyDescent="0.25">
      <c r="A74" s="164" t="s">
        <v>391</v>
      </c>
      <c r="B74" s="165"/>
      <c r="C74" s="165"/>
      <c r="D74" s="165"/>
      <c r="E74" s="166"/>
      <c r="F74" s="12" t="s">
        <v>392</v>
      </c>
      <c r="G74" s="13"/>
      <c r="H74" s="13"/>
      <c r="I74" s="41">
        <v>0</v>
      </c>
      <c r="J74" s="15"/>
      <c r="K74" s="16">
        <v>0</v>
      </c>
      <c r="L74" s="16">
        <v>0</v>
      </c>
      <c r="M74" s="15">
        <v>0</v>
      </c>
      <c r="N74" s="23">
        <v>0</v>
      </c>
      <c r="O74" s="23"/>
      <c r="P74" s="23"/>
      <c r="Q74" s="23"/>
      <c r="R74" s="21">
        <f t="shared" si="0"/>
        <v>0</v>
      </c>
    </row>
    <row r="75" spans="1:18" s="11" customFormat="1" ht="13.8" x14ac:dyDescent="0.25">
      <c r="A75" s="164" t="s">
        <v>80</v>
      </c>
      <c r="B75" s="165"/>
      <c r="C75" s="165"/>
      <c r="D75" s="165"/>
      <c r="E75" s="166"/>
      <c r="F75" s="12" t="s">
        <v>81</v>
      </c>
      <c r="G75" s="13">
        <v>5914000</v>
      </c>
      <c r="H75" s="13">
        <v>5914000</v>
      </c>
      <c r="I75" s="41"/>
      <c r="J75" s="15">
        <v>1310663.57</v>
      </c>
      <c r="K75" s="16"/>
      <c r="L75" s="16">
        <v>0</v>
      </c>
      <c r="M75" s="15">
        <v>0</v>
      </c>
      <c r="N75" s="23">
        <v>0</v>
      </c>
      <c r="O75" s="23"/>
      <c r="P75" s="23"/>
      <c r="Q75" s="23"/>
      <c r="R75" s="21">
        <f t="shared" si="0"/>
        <v>1310663.57</v>
      </c>
    </row>
    <row r="76" spans="1:18" s="11" customFormat="1" ht="13.8" x14ac:dyDescent="0.25">
      <c r="A76" s="164" t="s">
        <v>82</v>
      </c>
      <c r="B76" s="165"/>
      <c r="C76" s="165"/>
      <c r="D76" s="165"/>
      <c r="E76" s="166"/>
      <c r="F76" s="12" t="s">
        <v>83</v>
      </c>
      <c r="G76" s="13"/>
      <c r="H76" s="13"/>
      <c r="I76" s="41">
        <v>0</v>
      </c>
      <c r="J76" s="15">
        <v>0</v>
      </c>
      <c r="K76" s="16">
        <v>0</v>
      </c>
      <c r="L76" s="16"/>
      <c r="M76" s="15"/>
      <c r="N76" s="23"/>
      <c r="O76" s="44"/>
      <c r="P76" s="44"/>
      <c r="Q76" s="44"/>
      <c r="R76" s="21">
        <f t="shared" si="0"/>
        <v>0</v>
      </c>
    </row>
    <row r="77" spans="1:18" s="11" customFormat="1" ht="13.8" x14ac:dyDescent="0.25">
      <c r="A77" s="164" t="s">
        <v>84</v>
      </c>
      <c r="B77" s="165"/>
      <c r="C77" s="165"/>
      <c r="D77" s="165"/>
      <c r="E77" s="166"/>
      <c r="F77" s="12" t="s">
        <v>290</v>
      </c>
      <c r="G77" s="13"/>
      <c r="H77" s="13"/>
      <c r="I77" s="41"/>
      <c r="J77" s="15"/>
      <c r="K77" s="16"/>
      <c r="L77" s="16">
        <v>0</v>
      </c>
      <c r="M77" s="15">
        <v>0</v>
      </c>
      <c r="N77" s="45">
        <v>0</v>
      </c>
      <c r="O77" s="46"/>
      <c r="P77" s="46"/>
      <c r="Q77" s="46"/>
      <c r="R77" s="21">
        <f t="shared" si="0"/>
        <v>0</v>
      </c>
    </row>
    <row r="78" spans="1:18" s="11" customFormat="1" ht="13.8" x14ac:dyDescent="0.25">
      <c r="A78" s="167" t="s">
        <v>291</v>
      </c>
      <c r="B78" s="168"/>
      <c r="C78" s="168"/>
      <c r="D78" s="168"/>
      <c r="E78" s="169"/>
      <c r="F78" s="24" t="s">
        <v>292</v>
      </c>
      <c r="G78" s="13"/>
      <c r="H78" s="13"/>
      <c r="I78" s="41"/>
      <c r="J78" s="15"/>
      <c r="K78" s="16">
        <v>0</v>
      </c>
      <c r="L78" s="16"/>
      <c r="M78" s="15"/>
      <c r="N78" s="47"/>
      <c r="O78" s="46"/>
      <c r="P78" s="46"/>
      <c r="Q78" s="46"/>
      <c r="R78" s="21">
        <f t="shared" si="0"/>
        <v>0</v>
      </c>
    </row>
    <row r="79" spans="1:18" s="11" customFormat="1" ht="13.8" x14ac:dyDescent="0.25">
      <c r="A79" s="164" t="s">
        <v>85</v>
      </c>
      <c r="B79" s="165"/>
      <c r="C79" s="165"/>
      <c r="D79" s="165"/>
      <c r="E79" s="166"/>
      <c r="F79" s="12" t="s">
        <v>86</v>
      </c>
      <c r="G79" s="13">
        <v>2950000</v>
      </c>
      <c r="H79" s="13">
        <v>2950000</v>
      </c>
      <c r="I79" s="41">
        <v>559924.61</v>
      </c>
      <c r="J79" s="15">
        <v>559924.61</v>
      </c>
      <c r="K79" s="16">
        <v>0</v>
      </c>
      <c r="L79" s="16">
        <v>0</v>
      </c>
      <c r="M79" s="15">
        <v>0</v>
      </c>
      <c r="N79" s="47">
        <v>0</v>
      </c>
      <c r="O79" s="46"/>
      <c r="P79" s="46">
        <v>584499</v>
      </c>
      <c r="Q79" s="46"/>
      <c r="R79" s="21">
        <f t="shared" si="0"/>
        <v>1704348.22</v>
      </c>
    </row>
    <row r="80" spans="1:18" s="11" customFormat="1" ht="13.8" x14ac:dyDescent="0.25">
      <c r="A80" s="164" t="s">
        <v>87</v>
      </c>
      <c r="B80" s="165"/>
      <c r="C80" s="165"/>
      <c r="D80" s="165"/>
      <c r="E80" s="166"/>
      <c r="F80" s="12" t="s">
        <v>88</v>
      </c>
      <c r="G80" s="13">
        <v>480000</v>
      </c>
      <c r="H80" s="13">
        <v>480000</v>
      </c>
      <c r="I80" s="41"/>
      <c r="J80" s="15"/>
      <c r="K80" s="16"/>
      <c r="L80" s="16">
        <v>0</v>
      </c>
      <c r="M80" s="15">
        <v>0</v>
      </c>
      <c r="N80" s="47">
        <v>0</v>
      </c>
      <c r="O80" s="46"/>
      <c r="P80" s="46"/>
      <c r="Q80" s="46"/>
      <c r="R80" s="21">
        <f t="shared" si="0"/>
        <v>0</v>
      </c>
    </row>
    <row r="81" spans="1:20" s="11" customFormat="1" ht="13.8" x14ac:dyDescent="0.25">
      <c r="A81" s="164" t="s">
        <v>426</v>
      </c>
      <c r="B81" s="165"/>
      <c r="C81" s="165"/>
      <c r="D81" s="165"/>
      <c r="E81" s="166"/>
      <c r="F81" s="12" t="s">
        <v>427</v>
      </c>
      <c r="G81" s="13"/>
      <c r="H81" s="13"/>
      <c r="I81" s="41"/>
      <c r="J81" s="15"/>
      <c r="K81" s="16"/>
      <c r="L81" s="16"/>
      <c r="M81" s="15">
        <v>688327.18</v>
      </c>
      <c r="N81" s="47"/>
      <c r="O81" s="46"/>
      <c r="P81" s="46"/>
      <c r="Q81" s="46"/>
      <c r="R81" s="21">
        <f t="shared" ref="R81:R144" si="2">SUM(I81:Q81)</f>
        <v>688327.18</v>
      </c>
    </row>
    <row r="82" spans="1:20" s="11" customFormat="1" ht="25.2" x14ac:dyDescent="0.25">
      <c r="A82" s="167" t="s">
        <v>293</v>
      </c>
      <c r="B82" s="168"/>
      <c r="C82" s="168"/>
      <c r="D82" s="168"/>
      <c r="E82" s="169"/>
      <c r="F82" s="24" t="s">
        <v>294</v>
      </c>
      <c r="G82" s="13"/>
      <c r="H82" s="13"/>
      <c r="I82" s="41"/>
      <c r="J82" s="15"/>
      <c r="K82" s="16"/>
      <c r="L82" s="16"/>
      <c r="M82" s="15"/>
      <c r="N82" s="47"/>
      <c r="O82" s="46"/>
      <c r="P82" s="46"/>
      <c r="Q82" s="46"/>
      <c r="R82" s="21">
        <f t="shared" si="2"/>
        <v>0</v>
      </c>
    </row>
    <row r="83" spans="1:20" s="11" customFormat="1" ht="13.8" x14ac:dyDescent="0.25">
      <c r="A83" s="164" t="s">
        <v>89</v>
      </c>
      <c r="B83" s="165"/>
      <c r="C83" s="165"/>
      <c r="D83" s="165"/>
      <c r="E83" s="166"/>
      <c r="F83" s="12" t="s">
        <v>428</v>
      </c>
      <c r="G83" s="13">
        <v>22050033</v>
      </c>
      <c r="H83" s="13">
        <v>22050033</v>
      </c>
      <c r="I83" s="41">
        <v>0</v>
      </c>
      <c r="J83" s="15">
        <v>0</v>
      </c>
      <c r="K83" s="16">
        <v>1404271.19</v>
      </c>
      <c r="L83" s="16"/>
      <c r="M83" s="15"/>
      <c r="N83" s="47"/>
      <c r="O83" s="46"/>
      <c r="P83" s="46"/>
      <c r="Q83" s="46"/>
      <c r="R83" s="21">
        <f t="shared" si="2"/>
        <v>1404271.19</v>
      </c>
    </row>
    <row r="84" spans="1:20" s="11" customFormat="1" ht="13.8" x14ac:dyDescent="0.25">
      <c r="A84" s="164" t="s">
        <v>90</v>
      </c>
      <c r="B84" s="165"/>
      <c r="C84" s="165"/>
      <c r="D84" s="165"/>
      <c r="E84" s="166"/>
      <c r="F84" s="12" t="s">
        <v>393</v>
      </c>
      <c r="G84" s="13">
        <v>1200000</v>
      </c>
      <c r="H84" s="13">
        <v>1200000</v>
      </c>
      <c r="I84" s="41">
        <v>0</v>
      </c>
      <c r="J84" s="15">
        <v>0</v>
      </c>
      <c r="K84" s="16">
        <v>0</v>
      </c>
      <c r="L84" s="16">
        <v>0</v>
      </c>
      <c r="M84" s="15"/>
      <c r="N84" s="47">
        <v>0</v>
      </c>
      <c r="O84" s="46"/>
      <c r="P84" s="46"/>
      <c r="Q84" s="46"/>
      <c r="R84" s="21">
        <f t="shared" si="2"/>
        <v>0</v>
      </c>
    </row>
    <row r="85" spans="1:20" s="11" customFormat="1" ht="13.8" x14ac:dyDescent="0.25">
      <c r="A85" s="164" t="s">
        <v>372</v>
      </c>
      <c r="B85" s="165"/>
      <c r="C85" s="165"/>
      <c r="D85" s="165"/>
      <c r="E85" s="166"/>
      <c r="F85" s="12" t="s">
        <v>373</v>
      </c>
      <c r="G85" s="13"/>
      <c r="H85" s="13"/>
      <c r="I85" s="41"/>
      <c r="J85" s="15"/>
      <c r="K85" s="16"/>
      <c r="L85" s="16">
        <v>0</v>
      </c>
      <c r="M85" s="15">
        <v>0</v>
      </c>
      <c r="N85" s="20">
        <v>0</v>
      </c>
      <c r="O85" s="46"/>
      <c r="P85" s="46"/>
      <c r="Q85" s="46"/>
      <c r="R85" s="21">
        <f t="shared" si="2"/>
        <v>0</v>
      </c>
    </row>
    <row r="86" spans="1:20" s="11" customFormat="1" ht="13.8" x14ac:dyDescent="0.25">
      <c r="A86" s="153" t="s">
        <v>311</v>
      </c>
      <c r="B86" s="154"/>
      <c r="C86" s="154"/>
      <c r="D86" s="154"/>
      <c r="E86" s="155"/>
      <c r="F86" s="12" t="s">
        <v>429</v>
      </c>
      <c r="G86" s="13"/>
      <c r="H86" s="13"/>
      <c r="I86" s="41">
        <v>0</v>
      </c>
      <c r="J86" s="15"/>
      <c r="K86" s="16"/>
      <c r="L86" s="16"/>
      <c r="M86" s="15">
        <v>0</v>
      </c>
      <c r="N86" s="45"/>
      <c r="O86" s="46"/>
      <c r="P86" s="46"/>
      <c r="Q86" s="46"/>
      <c r="R86" s="21">
        <f t="shared" si="2"/>
        <v>0</v>
      </c>
    </row>
    <row r="87" spans="1:20" s="11" customFormat="1" ht="13.8" x14ac:dyDescent="0.25">
      <c r="A87" s="164" t="s">
        <v>91</v>
      </c>
      <c r="B87" s="165"/>
      <c r="C87" s="165"/>
      <c r="D87" s="165"/>
      <c r="E87" s="166"/>
      <c r="F87" s="12" t="s">
        <v>92</v>
      </c>
      <c r="G87" s="13">
        <v>850000</v>
      </c>
      <c r="H87" s="13">
        <v>850000</v>
      </c>
      <c r="I87" s="41"/>
      <c r="J87" s="15">
        <v>1551939.14</v>
      </c>
      <c r="K87" s="16">
        <v>8083</v>
      </c>
      <c r="L87" s="16">
        <v>0</v>
      </c>
      <c r="M87" s="15">
        <v>0</v>
      </c>
      <c r="N87" s="47">
        <v>0</v>
      </c>
      <c r="O87" s="46"/>
      <c r="P87" s="46"/>
      <c r="Q87" s="46"/>
      <c r="R87" s="21">
        <f t="shared" si="2"/>
        <v>1560022.14</v>
      </c>
    </row>
    <row r="88" spans="1:20" s="11" customFormat="1" ht="13.8" x14ac:dyDescent="0.25">
      <c r="A88" s="164" t="s">
        <v>93</v>
      </c>
      <c r="B88" s="165"/>
      <c r="C88" s="165"/>
      <c r="D88" s="165"/>
      <c r="E88" s="166"/>
      <c r="F88" s="12" t="s">
        <v>94</v>
      </c>
      <c r="G88" s="13">
        <v>290000</v>
      </c>
      <c r="H88" s="13">
        <v>290000</v>
      </c>
      <c r="I88" s="41">
        <v>0</v>
      </c>
      <c r="J88" s="15"/>
      <c r="K88" s="16">
        <v>0</v>
      </c>
      <c r="L88" s="16">
        <v>99661.01999999999</v>
      </c>
      <c r="M88" s="15">
        <v>830492.98</v>
      </c>
      <c r="N88" s="20">
        <v>0</v>
      </c>
      <c r="O88" s="46"/>
      <c r="P88" s="46"/>
      <c r="Q88" s="46"/>
      <c r="R88" s="21">
        <f t="shared" si="2"/>
        <v>930154</v>
      </c>
    </row>
    <row r="89" spans="1:20" s="11" customFormat="1" ht="13.8" x14ac:dyDescent="0.25">
      <c r="A89" s="164" t="s">
        <v>387</v>
      </c>
      <c r="B89" s="165"/>
      <c r="C89" s="165"/>
      <c r="D89" s="165"/>
      <c r="E89" s="166"/>
      <c r="F89" s="48" t="s">
        <v>404</v>
      </c>
      <c r="G89" s="13"/>
      <c r="H89" s="13"/>
      <c r="I89" s="41">
        <v>0</v>
      </c>
      <c r="J89" s="15">
        <v>0</v>
      </c>
      <c r="K89" s="16"/>
      <c r="L89" s="16">
        <v>0</v>
      </c>
      <c r="M89" s="15"/>
      <c r="N89" s="20">
        <v>0</v>
      </c>
      <c r="O89" s="46"/>
      <c r="P89" s="46"/>
      <c r="Q89" s="46">
        <v>6146</v>
      </c>
      <c r="R89" s="21">
        <f t="shared" si="2"/>
        <v>6146</v>
      </c>
    </row>
    <row r="90" spans="1:20" s="11" customFormat="1" ht="13.8" x14ac:dyDescent="0.25">
      <c r="A90" s="167" t="s">
        <v>295</v>
      </c>
      <c r="B90" s="168"/>
      <c r="C90" s="168"/>
      <c r="D90" s="168"/>
      <c r="E90" s="169"/>
      <c r="F90" s="24" t="s">
        <v>296</v>
      </c>
      <c r="G90" s="13"/>
      <c r="H90" s="13"/>
      <c r="I90" s="41"/>
      <c r="J90" s="15"/>
      <c r="K90" s="16"/>
      <c r="L90" s="16"/>
      <c r="M90" s="15">
        <v>0</v>
      </c>
      <c r="N90" s="45"/>
      <c r="O90" s="46"/>
      <c r="P90" s="46"/>
      <c r="Q90" s="46"/>
      <c r="R90" s="21">
        <f t="shared" si="2"/>
        <v>0</v>
      </c>
    </row>
    <row r="91" spans="1:20" s="11" customFormat="1" ht="13.8" x14ac:dyDescent="0.25">
      <c r="A91" s="153" t="s">
        <v>333</v>
      </c>
      <c r="B91" s="154"/>
      <c r="C91" s="154"/>
      <c r="D91" s="154"/>
      <c r="E91" s="155"/>
      <c r="F91" s="29" t="s">
        <v>334</v>
      </c>
      <c r="G91" s="13">
        <v>24000</v>
      </c>
      <c r="H91" s="13">
        <v>24000</v>
      </c>
      <c r="I91" s="41">
        <v>0</v>
      </c>
      <c r="J91" s="15">
        <v>411600</v>
      </c>
      <c r="K91" s="16">
        <v>0</v>
      </c>
      <c r="L91" s="16">
        <v>0</v>
      </c>
      <c r="M91" s="15"/>
      <c r="N91" s="47">
        <v>0</v>
      </c>
      <c r="O91" s="46"/>
      <c r="P91" s="46"/>
      <c r="Q91" s="46"/>
      <c r="R91" s="21">
        <f t="shared" si="2"/>
        <v>411600</v>
      </c>
    </row>
    <row r="92" spans="1:20" s="11" customFormat="1" ht="13.8" x14ac:dyDescent="0.25">
      <c r="A92" s="153" t="s">
        <v>365</v>
      </c>
      <c r="B92" s="154"/>
      <c r="C92" s="154"/>
      <c r="D92" s="154"/>
      <c r="E92" s="155"/>
      <c r="F92" s="29" t="s">
        <v>430</v>
      </c>
      <c r="G92" s="13"/>
      <c r="H92" s="13"/>
      <c r="I92" s="41">
        <v>0</v>
      </c>
      <c r="J92" s="15"/>
      <c r="K92" s="16">
        <v>4130</v>
      </c>
      <c r="L92" s="16">
        <v>0</v>
      </c>
      <c r="M92" s="15">
        <v>0</v>
      </c>
      <c r="N92" s="47">
        <v>0</v>
      </c>
      <c r="O92" s="46"/>
      <c r="P92" s="46"/>
      <c r="Q92" s="46"/>
      <c r="R92" s="21">
        <f t="shared" si="2"/>
        <v>4130</v>
      </c>
      <c r="T92" s="49"/>
    </row>
    <row r="93" spans="1:20" s="11" customFormat="1" ht="13.8" x14ac:dyDescent="0.25">
      <c r="A93" s="164" t="s">
        <v>95</v>
      </c>
      <c r="B93" s="165"/>
      <c r="C93" s="165"/>
      <c r="D93" s="165"/>
      <c r="E93" s="166"/>
      <c r="F93" s="29" t="s">
        <v>96</v>
      </c>
      <c r="G93" s="13">
        <v>7961030</v>
      </c>
      <c r="H93" s="13">
        <v>7961030</v>
      </c>
      <c r="I93" s="41">
        <v>91263.69</v>
      </c>
      <c r="J93" s="15">
        <v>11564</v>
      </c>
      <c r="K93" s="16">
        <v>1477392.54</v>
      </c>
      <c r="L93" s="16">
        <v>31432</v>
      </c>
      <c r="M93" s="50">
        <v>6133.05</v>
      </c>
      <c r="N93" s="47">
        <v>51150</v>
      </c>
      <c r="O93" s="46">
        <v>1584999.09</v>
      </c>
      <c r="P93" s="46">
        <v>2242</v>
      </c>
      <c r="Q93" s="46">
        <v>490968.19</v>
      </c>
      <c r="R93" s="21">
        <f t="shared" si="2"/>
        <v>3747144.56</v>
      </c>
    </row>
    <row r="94" spans="1:20" s="11" customFormat="1" ht="13.8" x14ac:dyDescent="0.25">
      <c r="A94" s="164" t="s">
        <v>97</v>
      </c>
      <c r="B94" s="165"/>
      <c r="C94" s="165"/>
      <c r="D94" s="165"/>
      <c r="E94" s="165"/>
      <c r="F94" s="51" t="s">
        <v>98</v>
      </c>
      <c r="G94" s="13">
        <v>36000000</v>
      </c>
      <c r="H94" s="13">
        <v>36000000</v>
      </c>
      <c r="I94" s="52"/>
      <c r="J94" s="15">
        <v>139291.75</v>
      </c>
      <c r="K94" s="16">
        <v>2702078.69</v>
      </c>
      <c r="L94" s="53">
        <v>1923486.78</v>
      </c>
      <c r="M94" s="50"/>
      <c r="N94" s="20">
        <v>0</v>
      </c>
      <c r="O94" s="46">
        <v>901688</v>
      </c>
      <c r="P94" s="46">
        <v>698229.27</v>
      </c>
      <c r="Q94" s="46"/>
      <c r="R94" s="21">
        <f t="shared" si="2"/>
        <v>6364774.4900000002</v>
      </c>
    </row>
    <row r="95" spans="1:20" s="11" customFormat="1" ht="13.8" x14ac:dyDescent="0.25">
      <c r="A95" s="164" t="s">
        <v>99</v>
      </c>
      <c r="B95" s="165"/>
      <c r="C95" s="165"/>
      <c r="D95" s="165"/>
      <c r="E95" s="166"/>
      <c r="F95" s="54" t="s">
        <v>100</v>
      </c>
      <c r="G95" s="13">
        <v>15000000</v>
      </c>
      <c r="H95" s="13">
        <v>15000000</v>
      </c>
      <c r="I95" s="52"/>
      <c r="J95" s="15">
        <v>639000</v>
      </c>
      <c r="K95" s="16"/>
      <c r="L95" s="16">
        <v>0</v>
      </c>
      <c r="M95" s="15">
        <v>0</v>
      </c>
      <c r="N95" s="20">
        <v>0</v>
      </c>
      <c r="O95" s="46"/>
      <c r="P95" s="46"/>
      <c r="Q95" s="46"/>
      <c r="R95" s="21">
        <f t="shared" si="2"/>
        <v>639000</v>
      </c>
    </row>
    <row r="96" spans="1:20" s="11" customFormat="1" ht="13.8" x14ac:dyDescent="0.25">
      <c r="A96" s="164" t="s">
        <v>366</v>
      </c>
      <c r="B96" s="165"/>
      <c r="C96" s="165"/>
      <c r="D96" s="165"/>
      <c r="E96" s="166"/>
      <c r="F96" s="54" t="s">
        <v>431</v>
      </c>
      <c r="G96" s="13"/>
      <c r="H96" s="13"/>
      <c r="I96" s="41">
        <v>0</v>
      </c>
      <c r="J96" s="15">
        <v>0</v>
      </c>
      <c r="K96" s="16">
        <v>2500618.9500000002</v>
      </c>
      <c r="L96" s="16">
        <v>0</v>
      </c>
      <c r="M96" s="15">
        <v>0</v>
      </c>
      <c r="N96" s="20">
        <v>300</v>
      </c>
      <c r="O96" s="46"/>
      <c r="P96" s="46"/>
      <c r="Q96" s="46"/>
      <c r="R96" s="21">
        <f t="shared" si="2"/>
        <v>2500918.9500000002</v>
      </c>
    </row>
    <row r="97" spans="1:18" s="11" customFormat="1" ht="13.8" x14ac:dyDescent="0.25">
      <c r="A97" s="167" t="s">
        <v>297</v>
      </c>
      <c r="B97" s="168"/>
      <c r="C97" s="168"/>
      <c r="D97" s="168"/>
      <c r="E97" s="169"/>
      <c r="F97" s="24" t="s">
        <v>298</v>
      </c>
      <c r="G97" s="13"/>
      <c r="H97" s="13"/>
      <c r="I97" s="41"/>
      <c r="J97" s="15"/>
      <c r="K97" s="53"/>
      <c r="L97" s="16"/>
      <c r="M97" s="15">
        <v>0</v>
      </c>
      <c r="N97" s="45"/>
      <c r="O97" s="46"/>
      <c r="P97" s="46"/>
      <c r="Q97" s="46"/>
      <c r="R97" s="21">
        <f t="shared" si="2"/>
        <v>0</v>
      </c>
    </row>
    <row r="98" spans="1:18" s="11" customFormat="1" ht="13.8" x14ac:dyDescent="0.25">
      <c r="A98" s="164" t="s">
        <v>101</v>
      </c>
      <c r="B98" s="165"/>
      <c r="C98" s="165"/>
      <c r="D98" s="165"/>
      <c r="E98" s="166"/>
      <c r="F98" s="12" t="s">
        <v>102</v>
      </c>
      <c r="G98" s="13">
        <v>4795350</v>
      </c>
      <c r="H98" s="13">
        <v>4795350</v>
      </c>
      <c r="I98" s="41">
        <v>72000</v>
      </c>
      <c r="J98" s="15">
        <v>162920</v>
      </c>
      <c r="K98" s="53">
        <v>143290</v>
      </c>
      <c r="L98" s="16">
        <v>76950</v>
      </c>
      <c r="M98" s="15"/>
      <c r="N98" s="47">
        <v>0</v>
      </c>
      <c r="O98" s="46">
        <v>41308.47</v>
      </c>
      <c r="P98" s="46">
        <v>1800</v>
      </c>
      <c r="Q98" s="46">
        <v>17542.379999999997</v>
      </c>
      <c r="R98" s="21">
        <f t="shared" si="2"/>
        <v>515810.85</v>
      </c>
    </row>
    <row r="99" spans="1:18" s="11" customFormat="1" ht="13.8" x14ac:dyDescent="0.25">
      <c r="A99" s="164" t="s">
        <v>75</v>
      </c>
      <c r="B99" s="165"/>
      <c r="C99" s="165"/>
      <c r="D99" s="165"/>
      <c r="E99" s="166"/>
      <c r="F99" s="12" t="s">
        <v>103</v>
      </c>
      <c r="G99" s="13">
        <v>420258</v>
      </c>
      <c r="H99" s="13">
        <v>420258</v>
      </c>
      <c r="I99" s="41">
        <v>10041.700000000001</v>
      </c>
      <c r="J99" s="15">
        <v>2780</v>
      </c>
      <c r="K99" s="16">
        <v>3395.23</v>
      </c>
      <c r="L99" s="16">
        <v>2900</v>
      </c>
      <c r="M99" s="15">
        <v>112697.67</v>
      </c>
      <c r="N99" s="47">
        <v>40854.870000000003</v>
      </c>
      <c r="O99" s="46">
        <v>2575</v>
      </c>
      <c r="P99" s="46">
        <v>8377.5</v>
      </c>
      <c r="Q99" s="46">
        <v>3235</v>
      </c>
      <c r="R99" s="21">
        <f t="shared" si="2"/>
        <v>186856.97</v>
      </c>
    </row>
    <row r="100" spans="1:18" s="11" customFormat="1" ht="13.8" x14ac:dyDescent="0.25">
      <c r="A100" s="164" t="s">
        <v>104</v>
      </c>
      <c r="B100" s="165"/>
      <c r="C100" s="165"/>
      <c r="D100" s="165"/>
      <c r="E100" s="166"/>
      <c r="F100" s="12" t="s">
        <v>105</v>
      </c>
      <c r="G100" s="13"/>
      <c r="H100" s="13"/>
      <c r="I100" s="41"/>
      <c r="J100" s="15"/>
      <c r="K100" s="16">
        <v>0</v>
      </c>
      <c r="L100" s="16">
        <v>0</v>
      </c>
      <c r="M100" s="15"/>
      <c r="N100" s="45">
        <v>0</v>
      </c>
      <c r="O100" s="46"/>
      <c r="P100" s="46"/>
      <c r="Q100" s="46"/>
      <c r="R100" s="21">
        <f t="shared" si="2"/>
        <v>0</v>
      </c>
    </row>
    <row r="101" spans="1:18" s="11" customFormat="1" ht="13.8" x14ac:dyDescent="0.25">
      <c r="A101" s="164" t="s">
        <v>409</v>
      </c>
      <c r="B101" s="165"/>
      <c r="C101" s="165"/>
      <c r="D101" s="165"/>
      <c r="E101" s="166"/>
      <c r="F101" s="12" t="s">
        <v>410</v>
      </c>
      <c r="G101" s="13"/>
      <c r="H101" s="13"/>
      <c r="I101" s="41"/>
      <c r="J101" s="15"/>
      <c r="K101" s="16"/>
      <c r="L101" s="16">
        <v>0</v>
      </c>
      <c r="M101" s="15">
        <v>0</v>
      </c>
      <c r="N101" s="47">
        <v>112879</v>
      </c>
      <c r="O101" s="46"/>
      <c r="P101" s="46"/>
      <c r="Q101" s="46"/>
      <c r="R101" s="21">
        <f t="shared" si="2"/>
        <v>112879</v>
      </c>
    </row>
    <row r="102" spans="1:18" s="11" customFormat="1" ht="13.8" x14ac:dyDescent="0.25">
      <c r="A102" s="164" t="s">
        <v>389</v>
      </c>
      <c r="B102" s="165"/>
      <c r="C102" s="165"/>
      <c r="D102" s="165"/>
      <c r="E102" s="166"/>
      <c r="F102" s="12" t="s">
        <v>388</v>
      </c>
      <c r="G102" s="13"/>
      <c r="H102" s="13"/>
      <c r="I102" s="41">
        <v>0</v>
      </c>
      <c r="J102" s="15">
        <v>0</v>
      </c>
      <c r="K102" s="16"/>
      <c r="L102" s="16">
        <v>0</v>
      </c>
      <c r="M102" s="15">
        <v>0</v>
      </c>
      <c r="N102" s="45">
        <v>0</v>
      </c>
      <c r="O102" s="46"/>
      <c r="P102" s="46"/>
      <c r="Q102" s="46"/>
      <c r="R102" s="21">
        <f t="shared" si="2"/>
        <v>0</v>
      </c>
    </row>
    <row r="103" spans="1:18" s="11" customFormat="1" ht="13.8" x14ac:dyDescent="0.25">
      <c r="A103" s="164" t="s">
        <v>106</v>
      </c>
      <c r="B103" s="165"/>
      <c r="C103" s="165"/>
      <c r="D103" s="165"/>
      <c r="E103" s="166"/>
      <c r="F103" s="12" t="s">
        <v>107</v>
      </c>
      <c r="G103" s="13">
        <v>1340234</v>
      </c>
      <c r="H103" s="13">
        <v>1340234</v>
      </c>
      <c r="I103" s="41"/>
      <c r="J103" s="15"/>
      <c r="K103" s="16"/>
      <c r="L103" s="16">
        <v>0</v>
      </c>
      <c r="M103" s="15">
        <v>0</v>
      </c>
      <c r="N103" s="47">
        <v>0</v>
      </c>
      <c r="O103" s="46"/>
      <c r="P103" s="46"/>
      <c r="Q103" s="46"/>
      <c r="R103" s="21">
        <f t="shared" si="2"/>
        <v>0</v>
      </c>
    </row>
    <row r="104" spans="1:18" s="11" customFormat="1" ht="13.8" x14ac:dyDescent="0.25">
      <c r="A104" s="164" t="s">
        <v>108</v>
      </c>
      <c r="B104" s="165"/>
      <c r="C104" s="165"/>
      <c r="D104" s="165"/>
      <c r="E104" s="166"/>
      <c r="F104" s="12" t="s">
        <v>109</v>
      </c>
      <c r="G104" s="13"/>
      <c r="H104" s="13"/>
      <c r="I104" s="41"/>
      <c r="J104" s="15">
        <v>2647223.6799999997</v>
      </c>
      <c r="K104" s="16">
        <v>80377.2</v>
      </c>
      <c r="L104" s="16"/>
      <c r="M104" s="15">
        <v>0</v>
      </c>
      <c r="N104" s="20">
        <v>0</v>
      </c>
      <c r="O104" s="46"/>
      <c r="P104" s="46"/>
      <c r="Q104" s="46"/>
      <c r="R104" s="21">
        <f t="shared" si="2"/>
        <v>2727600.88</v>
      </c>
    </row>
    <row r="105" spans="1:18" s="11" customFormat="1" ht="13.8" x14ac:dyDescent="0.25">
      <c r="A105" s="164" t="s">
        <v>110</v>
      </c>
      <c r="B105" s="165"/>
      <c r="C105" s="165"/>
      <c r="D105" s="165"/>
      <c r="E105" s="166"/>
      <c r="F105" s="29" t="s">
        <v>111</v>
      </c>
      <c r="G105" s="55"/>
      <c r="H105" s="55"/>
      <c r="I105" s="41"/>
      <c r="J105" s="15"/>
      <c r="K105" s="16">
        <v>0</v>
      </c>
      <c r="L105" s="16">
        <v>0</v>
      </c>
      <c r="M105" s="15"/>
      <c r="N105" s="20"/>
      <c r="O105" s="46"/>
      <c r="P105" s="46"/>
      <c r="Q105" s="46"/>
      <c r="R105" s="21">
        <f t="shared" si="2"/>
        <v>0</v>
      </c>
    </row>
    <row r="106" spans="1:18" s="11" customFormat="1" ht="13.8" x14ac:dyDescent="0.25">
      <c r="A106" s="162" t="s">
        <v>412</v>
      </c>
      <c r="B106" s="163"/>
      <c r="C106" s="163"/>
      <c r="D106" s="163"/>
      <c r="E106" s="163"/>
      <c r="F106" s="56" t="s">
        <v>411</v>
      </c>
      <c r="G106" s="13"/>
      <c r="H106" s="13"/>
      <c r="I106" s="46">
        <v>0</v>
      </c>
      <c r="J106" s="15">
        <v>0</v>
      </c>
      <c r="K106" s="31"/>
      <c r="L106" s="31"/>
      <c r="M106" s="33">
        <v>1365953.4</v>
      </c>
      <c r="N106" s="45">
        <v>240818.51</v>
      </c>
      <c r="O106" s="57"/>
      <c r="P106" s="57">
        <v>580397.76</v>
      </c>
      <c r="Q106" s="57"/>
      <c r="R106" s="21">
        <f t="shared" si="2"/>
        <v>2187169.67</v>
      </c>
    </row>
    <row r="107" spans="1:18" s="11" customFormat="1" ht="13.8" x14ac:dyDescent="0.25">
      <c r="A107" s="162" t="s">
        <v>112</v>
      </c>
      <c r="B107" s="163"/>
      <c r="C107" s="163"/>
      <c r="D107" s="163"/>
      <c r="E107" s="163"/>
      <c r="F107" s="56" t="s">
        <v>113</v>
      </c>
      <c r="G107" s="13"/>
      <c r="H107" s="13"/>
      <c r="I107" s="46"/>
      <c r="J107" s="16"/>
      <c r="K107" s="15"/>
      <c r="L107" s="15"/>
      <c r="M107" s="15">
        <v>0</v>
      </c>
      <c r="N107" s="46">
        <v>8550</v>
      </c>
      <c r="O107" s="46"/>
      <c r="P107" s="46"/>
      <c r="Q107" s="46">
        <v>191000</v>
      </c>
      <c r="R107" s="21">
        <f t="shared" si="2"/>
        <v>199550</v>
      </c>
    </row>
    <row r="108" spans="1:18" s="11" customFormat="1" ht="13.8" x14ac:dyDescent="0.25">
      <c r="A108" s="159" t="s">
        <v>114</v>
      </c>
      <c r="B108" s="160"/>
      <c r="C108" s="160"/>
      <c r="D108" s="160"/>
      <c r="E108" s="161"/>
      <c r="F108" s="54" t="s">
        <v>115</v>
      </c>
      <c r="G108" s="58"/>
      <c r="H108" s="58"/>
      <c r="I108" s="37"/>
      <c r="J108" s="15"/>
      <c r="K108" s="59"/>
      <c r="L108" s="59"/>
      <c r="M108" s="17"/>
      <c r="N108" s="23"/>
      <c r="O108" s="23"/>
      <c r="P108" s="23"/>
      <c r="Q108" s="23"/>
      <c r="R108" s="21">
        <f t="shared" si="2"/>
        <v>0</v>
      </c>
    </row>
    <row r="109" spans="1:18" s="11" customFormat="1" ht="13.8" x14ac:dyDescent="0.25">
      <c r="A109" s="164" t="s">
        <v>116</v>
      </c>
      <c r="B109" s="165"/>
      <c r="C109" s="165"/>
      <c r="D109" s="165"/>
      <c r="E109" s="166"/>
      <c r="F109" s="12" t="s">
        <v>117</v>
      </c>
      <c r="G109" s="13"/>
      <c r="H109" s="13"/>
      <c r="I109" s="41"/>
      <c r="J109" s="15"/>
      <c r="K109" s="16">
        <v>0</v>
      </c>
      <c r="L109" s="16">
        <v>27450</v>
      </c>
      <c r="M109" s="15">
        <v>0</v>
      </c>
      <c r="N109" s="23">
        <v>0</v>
      </c>
      <c r="O109" s="23"/>
      <c r="P109" s="23"/>
      <c r="Q109" s="23"/>
      <c r="R109" s="21">
        <f t="shared" si="2"/>
        <v>27450</v>
      </c>
    </row>
    <row r="110" spans="1:18" s="11" customFormat="1" ht="13.8" x14ac:dyDescent="0.25">
      <c r="A110" s="167" t="s">
        <v>312</v>
      </c>
      <c r="B110" s="168"/>
      <c r="C110" s="168"/>
      <c r="D110" s="168"/>
      <c r="E110" s="169"/>
      <c r="F110" s="12" t="s">
        <v>313</v>
      </c>
      <c r="G110" s="13"/>
      <c r="H110" s="13"/>
      <c r="I110" s="41"/>
      <c r="J110" s="15"/>
      <c r="K110" s="16"/>
      <c r="L110" s="16"/>
      <c r="M110" s="15"/>
      <c r="N110" s="23"/>
      <c r="O110" s="23"/>
      <c r="P110" s="23"/>
      <c r="Q110" s="23"/>
      <c r="R110" s="21">
        <f t="shared" si="2"/>
        <v>0</v>
      </c>
    </row>
    <row r="111" spans="1:18" s="11" customFormat="1" ht="13.8" x14ac:dyDescent="0.25">
      <c r="A111" s="164" t="s">
        <v>118</v>
      </c>
      <c r="B111" s="165"/>
      <c r="C111" s="165"/>
      <c r="D111" s="165"/>
      <c r="E111" s="166"/>
      <c r="F111" s="12" t="s">
        <v>119</v>
      </c>
      <c r="G111" s="13"/>
      <c r="H111" s="13"/>
      <c r="I111" s="41">
        <v>142117.95000000001</v>
      </c>
      <c r="J111" s="15"/>
      <c r="K111" s="16">
        <v>463499.29000000004</v>
      </c>
      <c r="L111" s="16">
        <v>1732043.9</v>
      </c>
      <c r="M111" s="15">
        <v>1151804.03</v>
      </c>
      <c r="N111" s="23">
        <v>248692.89</v>
      </c>
      <c r="O111" s="23">
        <v>3635833.14</v>
      </c>
      <c r="P111" s="23">
        <v>453137.71</v>
      </c>
      <c r="Q111" s="23">
        <v>1657763.2</v>
      </c>
      <c r="R111" s="21">
        <f t="shared" si="2"/>
        <v>9484892.1099999994</v>
      </c>
    </row>
    <row r="112" spans="1:18" s="11" customFormat="1" ht="13.8" x14ac:dyDescent="0.25">
      <c r="A112" s="164" t="s">
        <v>400</v>
      </c>
      <c r="B112" s="165"/>
      <c r="C112" s="165"/>
      <c r="D112" s="165"/>
      <c r="E112" s="166"/>
      <c r="F112" s="12" t="s">
        <v>401</v>
      </c>
      <c r="G112" s="13"/>
      <c r="H112" s="13"/>
      <c r="I112" s="41"/>
      <c r="J112" s="15"/>
      <c r="K112" s="16"/>
      <c r="L112" s="16">
        <v>0</v>
      </c>
      <c r="M112" s="15"/>
      <c r="N112" s="23"/>
      <c r="O112" s="44"/>
      <c r="P112" s="44"/>
      <c r="Q112" s="44"/>
      <c r="R112" s="21">
        <f t="shared" si="2"/>
        <v>0</v>
      </c>
    </row>
    <row r="113" spans="1:20" s="11" customFormat="1" ht="13.8" x14ac:dyDescent="0.25">
      <c r="A113" s="164" t="s">
        <v>120</v>
      </c>
      <c r="B113" s="165"/>
      <c r="C113" s="165"/>
      <c r="D113" s="165"/>
      <c r="E113" s="166"/>
      <c r="F113" s="12" t="s">
        <v>121</v>
      </c>
      <c r="G113" s="13"/>
      <c r="H113" s="13"/>
      <c r="I113" s="41"/>
      <c r="J113" s="15"/>
      <c r="K113" s="16">
        <v>0</v>
      </c>
      <c r="L113" s="16"/>
      <c r="M113" s="15"/>
      <c r="N113" s="20"/>
      <c r="O113" s="46"/>
      <c r="P113" s="46"/>
      <c r="Q113" s="46"/>
      <c r="R113" s="21">
        <f t="shared" si="2"/>
        <v>0</v>
      </c>
    </row>
    <row r="114" spans="1:20" s="11" customFormat="1" ht="13.8" x14ac:dyDescent="0.25">
      <c r="A114" s="164" t="s">
        <v>122</v>
      </c>
      <c r="B114" s="165"/>
      <c r="C114" s="165"/>
      <c r="D114" s="165"/>
      <c r="E114" s="166"/>
      <c r="F114" s="60" t="s">
        <v>123</v>
      </c>
      <c r="G114" s="13"/>
      <c r="H114" s="13"/>
      <c r="I114" s="41"/>
      <c r="J114" s="15"/>
      <c r="K114" s="16"/>
      <c r="L114" s="16"/>
      <c r="M114" s="15">
        <v>0</v>
      </c>
      <c r="N114" s="20">
        <v>0</v>
      </c>
      <c r="O114" s="46"/>
      <c r="P114" s="46"/>
      <c r="Q114" s="46"/>
      <c r="R114" s="21">
        <f t="shared" si="2"/>
        <v>0</v>
      </c>
    </row>
    <row r="115" spans="1:20" s="11" customFormat="1" ht="13.8" x14ac:dyDescent="0.25">
      <c r="A115" s="167" t="s">
        <v>314</v>
      </c>
      <c r="B115" s="168"/>
      <c r="C115" s="168"/>
      <c r="D115" s="168"/>
      <c r="E115" s="169"/>
      <c r="F115" s="61" t="s">
        <v>315</v>
      </c>
      <c r="G115" s="13"/>
      <c r="H115" s="13"/>
      <c r="I115" s="41"/>
      <c r="J115" s="15"/>
      <c r="K115" s="16"/>
      <c r="L115" s="16">
        <v>0</v>
      </c>
      <c r="M115" s="15"/>
      <c r="N115" s="20"/>
      <c r="O115" s="46"/>
      <c r="P115" s="46"/>
      <c r="Q115" s="46"/>
      <c r="R115" s="21">
        <f t="shared" si="2"/>
        <v>0</v>
      </c>
    </row>
    <row r="116" spans="1:20" s="11" customFormat="1" ht="13.8" x14ac:dyDescent="0.25">
      <c r="A116" s="164" t="s">
        <v>124</v>
      </c>
      <c r="B116" s="165"/>
      <c r="C116" s="165"/>
      <c r="D116" s="165"/>
      <c r="E116" s="166"/>
      <c r="F116" s="12" t="s">
        <v>125</v>
      </c>
      <c r="G116" s="13"/>
      <c r="H116" s="13"/>
      <c r="I116" s="41"/>
      <c r="J116" s="15">
        <v>115347.2</v>
      </c>
      <c r="K116" s="16"/>
      <c r="L116" s="16"/>
      <c r="M116" s="15"/>
      <c r="N116" s="45">
        <v>1089605.03</v>
      </c>
      <c r="O116" s="46">
        <v>564900</v>
      </c>
      <c r="P116" s="46">
        <v>2418157.52</v>
      </c>
      <c r="Q116" s="46"/>
      <c r="R116" s="21">
        <f t="shared" si="2"/>
        <v>4188009.75</v>
      </c>
    </row>
    <row r="117" spans="1:20" s="11" customFormat="1" ht="13.8" x14ac:dyDescent="0.25">
      <c r="A117" s="164" t="s">
        <v>126</v>
      </c>
      <c r="B117" s="165"/>
      <c r="C117" s="165"/>
      <c r="D117" s="165"/>
      <c r="E117" s="166"/>
      <c r="F117" s="29" t="s">
        <v>127</v>
      </c>
      <c r="G117" s="13"/>
      <c r="H117" s="13"/>
      <c r="I117" s="41"/>
      <c r="J117" s="15"/>
      <c r="K117" s="16"/>
      <c r="L117" s="16"/>
      <c r="M117" s="15">
        <v>0</v>
      </c>
      <c r="N117" s="62">
        <v>0</v>
      </c>
      <c r="O117" s="46"/>
      <c r="P117" s="47"/>
      <c r="Q117" s="47"/>
      <c r="R117" s="21">
        <f t="shared" si="2"/>
        <v>0</v>
      </c>
    </row>
    <row r="118" spans="1:20" s="11" customFormat="1" ht="13.8" x14ac:dyDescent="0.25">
      <c r="A118" s="162" t="s">
        <v>405</v>
      </c>
      <c r="B118" s="163"/>
      <c r="C118" s="163"/>
      <c r="D118" s="163"/>
      <c r="E118" s="163"/>
      <c r="F118" s="63" t="s">
        <v>406</v>
      </c>
      <c r="G118" s="13"/>
      <c r="H118" s="13"/>
      <c r="I118" s="41">
        <v>1318829.5</v>
      </c>
      <c r="J118" s="15">
        <v>37660</v>
      </c>
      <c r="K118" s="16"/>
      <c r="L118" s="16"/>
      <c r="M118" s="15">
        <v>820719</v>
      </c>
      <c r="N118" s="62">
        <v>0</v>
      </c>
      <c r="O118" s="46"/>
      <c r="P118" s="47"/>
      <c r="Q118" s="47"/>
      <c r="R118" s="21">
        <f t="shared" si="2"/>
        <v>2177208.5</v>
      </c>
    </row>
    <row r="119" spans="1:20" s="11" customFormat="1" ht="13.8" x14ac:dyDescent="0.25">
      <c r="A119" s="162" t="s">
        <v>432</v>
      </c>
      <c r="B119" s="163"/>
      <c r="C119" s="163"/>
      <c r="D119" s="163"/>
      <c r="E119" s="163"/>
      <c r="F119" s="29" t="s">
        <v>416</v>
      </c>
      <c r="G119" s="13"/>
      <c r="H119" s="13"/>
      <c r="I119" s="64"/>
      <c r="J119" s="15"/>
      <c r="K119" s="16">
        <v>18845</v>
      </c>
      <c r="L119" s="16"/>
      <c r="M119" s="15">
        <v>0</v>
      </c>
      <c r="N119" s="62"/>
      <c r="O119" s="46"/>
      <c r="P119" s="47"/>
      <c r="Q119" s="47"/>
      <c r="R119" s="21">
        <f t="shared" si="2"/>
        <v>18845</v>
      </c>
    </row>
    <row r="120" spans="1:20" s="11" customFormat="1" thickBot="1" x14ac:dyDescent="0.3">
      <c r="A120" s="175" t="s">
        <v>400</v>
      </c>
      <c r="B120" s="176"/>
      <c r="C120" s="176"/>
      <c r="D120" s="176"/>
      <c r="E120" s="176"/>
      <c r="F120" s="65" t="s">
        <v>401</v>
      </c>
      <c r="G120" s="13"/>
      <c r="H120" s="13"/>
      <c r="I120" s="64"/>
      <c r="J120" s="33"/>
      <c r="K120" s="31"/>
      <c r="L120" s="31">
        <v>6000</v>
      </c>
      <c r="M120" s="33"/>
      <c r="N120" s="62">
        <v>0</v>
      </c>
      <c r="O120" s="57"/>
      <c r="P120" s="62"/>
      <c r="Q120" s="62"/>
      <c r="R120" s="21">
        <f t="shared" si="2"/>
        <v>6000</v>
      </c>
      <c r="T120" s="35"/>
    </row>
    <row r="121" spans="1:20" s="11" customFormat="1" thickBot="1" x14ac:dyDescent="0.3">
      <c r="A121" s="230">
        <v>2.2000000000000002</v>
      </c>
      <c r="B121" s="222"/>
      <c r="C121" s="222"/>
      <c r="D121" s="222"/>
      <c r="E121" s="223"/>
      <c r="F121" s="231" t="s">
        <v>52</v>
      </c>
      <c r="G121" s="232">
        <f t="shared" ref="G121:Q121" si="3">SUM(G52:G120)</f>
        <v>182787170</v>
      </c>
      <c r="H121" s="232">
        <f t="shared" si="3"/>
        <v>182787170</v>
      </c>
      <c r="I121" s="233">
        <f t="shared" si="3"/>
        <v>3831472.4900000007</v>
      </c>
      <c r="J121" s="234">
        <f t="shared" si="3"/>
        <v>7685059.0999999996</v>
      </c>
      <c r="K121" s="235">
        <f t="shared" si="3"/>
        <v>10369006.579999998</v>
      </c>
      <c r="L121" s="235">
        <f t="shared" si="3"/>
        <v>4793538.76</v>
      </c>
      <c r="M121" s="234">
        <f t="shared" si="3"/>
        <v>16016951.400000002</v>
      </c>
      <c r="N121" s="227">
        <f t="shared" si="3"/>
        <v>11884338.6</v>
      </c>
      <c r="O121" s="227">
        <f t="shared" si="3"/>
        <v>19136948.379999999</v>
      </c>
      <c r="P121" s="236">
        <f t="shared" si="3"/>
        <v>5280130.16</v>
      </c>
      <c r="Q121" s="236">
        <f t="shared" si="3"/>
        <v>13777039.57</v>
      </c>
      <c r="R121" s="236">
        <f>SUM(R52:R120)</f>
        <v>92774485.039999992</v>
      </c>
      <c r="T121" s="35"/>
    </row>
    <row r="122" spans="1:20" s="11" customFormat="1" ht="13.8" x14ac:dyDescent="0.25">
      <c r="A122" s="159" t="s">
        <v>129</v>
      </c>
      <c r="B122" s="160"/>
      <c r="C122" s="160"/>
      <c r="D122" s="160"/>
      <c r="E122" s="161"/>
      <c r="F122" s="54" t="s">
        <v>130</v>
      </c>
      <c r="G122" s="66">
        <v>650000</v>
      </c>
      <c r="H122" s="66">
        <v>650000</v>
      </c>
      <c r="I122" s="67">
        <v>0</v>
      </c>
      <c r="J122" s="17">
        <v>0</v>
      </c>
      <c r="K122" s="16">
        <v>60149.91</v>
      </c>
      <c r="L122" s="59">
        <v>294242.56</v>
      </c>
      <c r="M122" s="17">
        <v>161817.18</v>
      </c>
      <c r="N122" s="20">
        <v>754680.03</v>
      </c>
      <c r="O122" s="68">
        <v>150074</v>
      </c>
      <c r="P122" s="68">
        <v>250054.33000000002</v>
      </c>
      <c r="Q122" s="68">
        <v>105061.73000000001</v>
      </c>
      <c r="R122" s="21">
        <f t="shared" si="2"/>
        <v>1776079.74</v>
      </c>
    </row>
    <row r="123" spans="1:20" s="11" customFormat="1" ht="13.8" x14ac:dyDescent="0.25">
      <c r="A123" s="167" t="s">
        <v>324</v>
      </c>
      <c r="B123" s="168"/>
      <c r="C123" s="168"/>
      <c r="D123" s="168"/>
      <c r="E123" s="169"/>
      <c r="F123" s="24" t="s">
        <v>325</v>
      </c>
      <c r="G123" s="66"/>
      <c r="H123" s="66"/>
      <c r="I123" s="67"/>
      <c r="J123" s="15"/>
      <c r="K123" s="16"/>
      <c r="L123" s="16"/>
      <c r="M123" s="15"/>
      <c r="N123" s="20"/>
      <c r="O123" s="46"/>
      <c r="P123" s="46"/>
      <c r="Q123" s="46"/>
      <c r="R123" s="21">
        <f t="shared" si="2"/>
        <v>0</v>
      </c>
    </row>
    <row r="124" spans="1:20" s="11" customFormat="1" ht="13.8" x14ac:dyDescent="0.25">
      <c r="A124" s="164" t="s">
        <v>131</v>
      </c>
      <c r="B124" s="165"/>
      <c r="C124" s="165"/>
      <c r="D124" s="165"/>
      <c r="E124" s="166"/>
      <c r="F124" s="25" t="s">
        <v>134</v>
      </c>
      <c r="G124" s="66">
        <v>176171790</v>
      </c>
      <c r="H124" s="66">
        <v>176171790</v>
      </c>
      <c r="I124" s="67">
        <v>7072701.04</v>
      </c>
      <c r="J124" s="15">
        <v>8242049.75</v>
      </c>
      <c r="K124" s="16">
        <v>0</v>
      </c>
      <c r="L124" s="16">
        <v>3922014.5</v>
      </c>
      <c r="M124" s="15">
        <v>12624133</v>
      </c>
      <c r="N124" s="20">
        <v>4698792</v>
      </c>
      <c r="O124" s="46">
        <v>3481054.5</v>
      </c>
      <c r="P124" s="46">
        <v>5838516</v>
      </c>
      <c r="Q124" s="46"/>
      <c r="R124" s="21">
        <f t="shared" si="2"/>
        <v>45879260.789999999</v>
      </c>
    </row>
    <row r="125" spans="1:20" s="11" customFormat="1" ht="13.8" x14ac:dyDescent="0.25">
      <c r="A125" s="164" t="s">
        <v>132</v>
      </c>
      <c r="B125" s="165"/>
      <c r="C125" s="165"/>
      <c r="D125" s="165"/>
      <c r="E125" s="166"/>
      <c r="F125" s="69" t="s">
        <v>133</v>
      </c>
      <c r="G125" s="66"/>
      <c r="H125" s="66"/>
      <c r="I125" s="67">
        <v>0</v>
      </c>
      <c r="J125" s="15">
        <v>0</v>
      </c>
      <c r="K125" s="16">
        <v>0</v>
      </c>
      <c r="L125" s="16">
        <v>0</v>
      </c>
      <c r="M125" s="15">
        <v>0</v>
      </c>
      <c r="N125" s="20">
        <v>0</v>
      </c>
      <c r="O125" s="46"/>
      <c r="P125" s="46">
        <v>4380</v>
      </c>
      <c r="Q125" s="46"/>
      <c r="R125" s="21">
        <f t="shared" si="2"/>
        <v>4380</v>
      </c>
    </row>
    <row r="126" spans="1:20" s="11" customFormat="1" ht="13.8" x14ac:dyDescent="0.25">
      <c r="A126" s="164" t="s">
        <v>135</v>
      </c>
      <c r="B126" s="165"/>
      <c r="C126" s="165"/>
      <c r="D126" s="165"/>
      <c r="E126" s="166"/>
      <c r="F126" s="12" t="s">
        <v>136</v>
      </c>
      <c r="G126" s="66"/>
      <c r="H126" s="66"/>
      <c r="I126" s="67">
        <v>0</v>
      </c>
      <c r="J126" s="15">
        <v>0</v>
      </c>
      <c r="K126" s="16">
        <v>0</v>
      </c>
      <c r="L126" s="16">
        <v>0</v>
      </c>
      <c r="M126" s="15">
        <v>0</v>
      </c>
      <c r="N126" s="23">
        <v>0</v>
      </c>
      <c r="O126" s="23"/>
      <c r="P126" s="23"/>
      <c r="Q126" s="23"/>
      <c r="R126" s="21">
        <f t="shared" si="2"/>
        <v>0</v>
      </c>
    </row>
    <row r="127" spans="1:20" s="11" customFormat="1" ht="13.8" x14ac:dyDescent="0.25">
      <c r="A127" s="164" t="s">
        <v>137</v>
      </c>
      <c r="B127" s="165"/>
      <c r="C127" s="165"/>
      <c r="D127" s="165"/>
      <c r="E127" s="166"/>
      <c r="F127" s="12" t="s">
        <v>138</v>
      </c>
      <c r="G127" s="66"/>
      <c r="H127" s="66"/>
      <c r="I127" s="67"/>
      <c r="J127" s="15"/>
      <c r="K127" s="16"/>
      <c r="L127" s="16">
        <v>9595</v>
      </c>
      <c r="M127" s="15">
        <v>0</v>
      </c>
      <c r="N127" s="23">
        <v>0</v>
      </c>
      <c r="O127" s="23"/>
      <c r="P127" s="23">
        <v>125239.4</v>
      </c>
      <c r="Q127" s="23"/>
      <c r="R127" s="21">
        <f t="shared" si="2"/>
        <v>134834.4</v>
      </c>
    </row>
    <row r="128" spans="1:20" s="11" customFormat="1" ht="13.8" x14ac:dyDescent="0.25">
      <c r="A128" s="164" t="s">
        <v>139</v>
      </c>
      <c r="B128" s="165"/>
      <c r="C128" s="165"/>
      <c r="D128" s="165"/>
      <c r="E128" s="166"/>
      <c r="F128" s="12" t="s">
        <v>140</v>
      </c>
      <c r="G128" s="66"/>
      <c r="H128" s="66"/>
      <c r="I128" s="67"/>
      <c r="J128" s="15"/>
      <c r="K128" s="16"/>
      <c r="L128" s="16">
        <v>0</v>
      </c>
      <c r="M128" s="15">
        <v>417816.59</v>
      </c>
      <c r="N128" s="23">
        <v>0</v>
      </c>
      <c r="O128" s="23"/>
      <c r="P128" s="23"/>
      <c r="Q128" s="23">
        <v>1320.28</v>
      </c>
      <c r="R128" s="21">
        <f t="shared" si="2"/>
        <v>419136.87000000005</v>
      </c>
    </row>
    <row r="129" spans="1:18" s="11" customFormat="1" ht="13.8" x14ac:dyDescent="0.25">
      <c r="A129" s="167" t="s">
        <v>316</v>
      </c>
      <c r="B129" s="168"/>
      <c r="C129" s="168"/>
      <c r="D129" s="168"/>
      <c r="E129" s="169"/>
      <c r="F129" s="12" t="s">
        <v>142</v>
      </c>
      <c r="G129" s="66"/>
      <c r="H129" s="66"/>
      <c r="I129" s="67"/>
      <c r="J129" s="15"/>
      <c r="K129" s="16"/>
      <c r="L129" s="16"/>
      <c r="M129" s="15"/>
      <c r="N129" s="23"/>
      <c r="O129" s="23"/>
      <c r="P129" s="23"/>
      <c r="Q129" s="23"/>
      <c r="R129" s="21">
        <f t="shared" si="2"/>
        <v>0</v>
      </c>
    </row>
    <row r="130" spans="1:18" s="11" customFormat="1" ht="13.8" x14ac:dyDescent="0.25">
      <c r="A130" s="164" t="s">
        <v>141</v>
      </c>
      <c r="B130" s="165"/>
      <c r="C130" s="165"/>
      <c r="D130" s="165"/>
      <c r="E130" s="166"/>
      <c r="F130" s="12" t="s">
        <v>142</v>
      </c>
      <c r="G130" s="66">
        <v>704025</v>
      </c>
      <c r="H130" s="66">
        <v>704025</v>
      </c>
      <c r="I130" s="67">
        <v>0</v>
      </c>
      <c r="J130" s="15">
        <v>0</v>
      </c>
      <c r="K130" s="16">
        <v>3814.99</v>
      </c>
      <c r="L130" s="16">
        <v>0</v>
      </c>
      <c r="M130" s="15">
        <v>171755</v>
      </c>
      <c r="N130" s="23">
        <v>0</v>
      </c>
      <c r="O130" s="23"/>
      <c r="P130" s="23"/>
      <c r="Q130" s="23"/>
      <c r="R130" s="21">
        <f t="shared" si="2"/>
        <v>175569.99</v>
      </c>
    </row>
    <row r="131" spans="1:18" s="11" customFormat="1" ht="13.8" x14ac:dyDescent="0.25">
      <c r="A131" s="153" t="s">
        <v>143</v>
      </c>
      <c r="B131" s="180"/>
      <c r="C131" s="180"/>
      <c r="D131" s="180"/>
      <c r="E131" s="181"/>
      <c r="F131" s="12" t="s">
        <v>144</v>
      </c>
      <c r="G131" s="66">
        <v>94275</v>
      </c>
      <c r="H131" s="66">
        <v>94275</v>
      </c>
      <c r="I131" s="67"/>
      <c r="J131" s="15"/>
      <c r="K131" s="16"/>
      <c r="L131" s="16">
        <v>0</v>
      </c>
      <c r="M131" s="15">
        <v>278480</v>
      </c>
      <c r="N131" s="23">
        <v>0</v>
      </c>
      <c r="O131" s="23"/>
      <c r="P131" s="23"/>
      <c r="Q131" s="23"/>
      <c r="R131" s="21">
        <f t="shared" si="2"/>
        <v>278480</v>
      </c>
    </row>
    <row r="132" spans="1:18" s="11" customFormat="1" ht="13.8" x14ac:dyDescent="0.25">
      <c r="A132" s="164" t="s">
        <v>145</v>
      </c>
      <c r="B132" s="165"/>
      <c r="C132" s="165"/>
      <c r="D132" s="165"/>
      <c r="E132" s="166"/>
      <c r="F132" s="12" t="s">
        <v>146</v>
      </c>
      <c r="G132" s="66"/>
      <c r="H132" s="66"/>
      <c r="I132" s="67">
        <v>0</v>
      </c>
      <c r="J132" s="70">
        <v>0</v>
      </c>
      <c r="K132" s="16">
        <v>0</v>
      </c>
      <c r="L132" s="16">
        <v>0</v>
      </c>
      <c r="M132" s="15">
        <v>0</v>
      </c>
      <c r="N132" s="23">
        <v>0</v>
      </c>
      <c r="O132" s="44">
        <v>149.86000000000001</v>
      </c>
      <c r="P132" s="44"/>
      <c r="Q132" s="44">
        <v>2000.02</v>
      </c>
      <c r="R132" s="21">
        <f t="shared" si="2"/>
        <v>2149.88</v>
      </c>
    </row>
    <row r="133" spans="1:18" s="11" customFormat="1" ht="13.8" x14ac:dyDescent="0.25">
      <c r="A133" s="164" t="s">
        <v>147</v>
      </c>
      <c r="B133" s="165"/>
      <c r="C133" s="165"/>
      <c r="D133" s="165"/>
      <c r="E133" s="166"/>
      <c r="F133" s="12" t="s">
        <v>148</v>
      </c>
      <c r="G133" s="66">
        <v>50325</v>
      </c>
      <c r="H133" s="66">
        <v>50325</v>
      </c>
      <c r="I133" s="67">
        <v>0</v>
      </c>
      <c r="J133" s="15">
        <v>0</v>
      </c>
      <c r="K133" s="16">
        <v>64</v>
      </c>
      <c r="L133" s="16">
        <v>17916.8</v>
      </c>
      <c r="M133" s="15">
        <v>3528.4</v>
      </c>
      <c r="N133" s="20">
        <v>0</v>
      </c>
      <c r="O133" s="46">
        <v>539.9</v>
      </c>
      <c r="P133" s="46">
        <v>10730.56</v>
      </c>
      <c r="Q133" s="46">
        <v>2101.8000000000002</v>
      </c>
      <c r="R133" s="21">
        <f t="shared" si="2"/>
        <v>34881.460000000006</v>
      </c>
    </row>
    <row r="134" spans="1:18" s="11" customFormat="1" ht="13.8" x14ac:dyDescent="0.25">
      <c r="A134" s="164" t="s">
        <v>149</v>
      </c>
      <c r="B134" s="165"/>
      <c r="C134" s="165"/>
      <c r="D134" s="165"/>
      <c r="E134" s="166"/>
      <c r="F134" s="12" t="s">
        <v>150</v>
      </c>
      <c r="G134" s="66"/>
      <c r="H134" s="66"/>
      <c r="I134" s="67">
        <v>0</v>
      </c>
      <c r="J134" s="15">
        <v>121726.15</v>
      </c>
      <c r="K134" s="16">
        <v>0</v>
      </c>
      <c r="L134" s="16">
        <v>0</v>
      </c>
      <c r="M134" s="15">
        <v>2596</v>
      </c>
      <c r="N134" s="20">
        <v>1770</v>
      </c>
      <c r="O134" s="46"/>
      <c r="P134" s="46">
        <v>7080</v>
      </c>
      <c r="Q134" s="46"/>
      <c r="R134" s="21">
        <f t="shared" si="2"/>
        <v>133172.15</v>
      </c>
    </row>
    <row r="135" spans="1:18" s="11" customFormat="1" ht="13.8" x14ac:dyDescent="0.25">
      <c r="A135" s="164" t="s">
        <v>151</v>
      </c>
      <c r="B135" s="165"/>
      <c r="C135" s="165"/>
      <c r="D135" s="165"/>
      <c r="E135" s="166"/>
      <c r="F135" s="12" t="s">
        <v>152</v>
      </c>
      <c r="G135" s="66"/>
      <c r="H135" s="66"/>
      <c r="I135" s="67">
        <v>0</v>
      </c>
      <c r="J135" s="15">
        <v>0</v>
      </c>
      <c r="K135" s="16">
        <v>0</v>
      </c>
      <c r="L135" s="16">
        <v>0</v>
      </c>
      <c r="M135" s="15">
        <v>0</v>
      </c>
      <c r="N135" s="20">
        <v>0</v>
      </c>
      <c r="O135" s="46"/>
      <c r="P135" s="46">
        <v>231340</v>
      </c>
      <c r="Q135" s="46"/>
      <c r="R135" s="21">
        <f t="shared" si="2"/>
        <v>231340</v>
      </c>
    </row>
    <row r="136" spans="1:18" s="11" customFormat="1" ht="13.8" x14ac:dyDescent="0.25">
      <c r="A136" s="164" t="s">
        <v>153</v>
      </c>
      <c r="B136" s="165"/>
      <c r="C136" s="165"/>
      <c r="D136" s="165"/>
      <c r="E136" s="166"/>
      <c r="F136" s="12" t="s">
        <v>154</v>
      </c>
      <c r="G136" s="66"/>
      <c r="H136" s="66"/>
      <c r="I136" s="67"/>
      <c r="J136" s="15"/>
      <c r="K136" s="16"/>
      <c r="L136" s="16"/>
      <c r="M136" s="15"/>
      <c r="N136" s="20"/>
      <c r="O136" s="46"/>
      <c r="P136" s="46"/>
      <c r="Q136" s="46"/>
      <c r="R136" s="21">
        <f t="shared" si="2"/>
        <v>0</v>
      </c>
    </row>
    <row r="137" spans="1:18" s="11" customFormat="1" ht="13.8" x14ac:dyDescent="0.25">
      <c r="A137" s="164" t="s">
        <v>155</v>
      </c>
      <c r="B137" s="165"/>
      <c r="C137" s="165"/>
      <c r="D137" s="165"/>
      <c r="E137" s="166"/>
      <c r="F137" s="12" t="s">
        <v>156</v>
      </c>
      <c r="G137" s="66">
        <v>716757</v>
      </c>
      <c r="H137" s="66">
        <v>716757</v>
      </c>
      <c r="I137" s="67"/>
      <c r="J137" s="15"/>
      <c r="K137" s="16"/>
      <c r="L137" s="16">
        <v>0</v>
      </c>
      <c r="M137" s="15">
        <v>0</v>
      </c>
      <c r="N137" s="20">
        <v>0</v>
      </c>
      <c r="O137" s="46"/>
      <c r="P137" s="46"/>
      <c r="Q137" s="46"/>
      <c r="R137" s="21">
        <f t="shared" si="2"/>
        <v>0</v>
      </c>
    </row>
    <row r="138" spans="1:18" s="11" customFormat="1" ht="13.8" x14ac:dyDescent="0.25">
      <c r="A138" s="167" t="s">
        <v>299</v>
      </c>
      <c r="B138" s="168"/>
      <c r="C138" s="168"/>
      <c r="D138" s="168"/>
      <c r="E138" s="169"/>
      <c r="F138" s="24" t="s">
        <v>300</v>
      </c>
      <c r="G138" s="66"/>
      <c r="H138" s="66"/>
      <c r="I138" s="67"/>
      <c r="J138" s="15"/>
      <c r="K138" s="16"/>
      <c r="L138" s="16"/>
      <c r="M138" s="15"/>
      <c r="N138" s="20"/>
      <c r="O138" s="46"/>
      <c r="P138" s="46"/>
      <c r="Q138" s="46"/>
      <c r="R138" s="21">
        <f t="shared" si="2"/>
        <v>0</v>
      </c>
    </row>
    <row r="139" spans="1:18" s="11" customFormat="1" ht="13.8" x14ac:dyDescent="0.25">
      <c r="A139" s="153" t="s">
        <v>433</v>
      </c>
      <c r="B139" s="154"/>
      <c r="C139" s="154"/>
      <c r="D139" s="154"/>
      <c r="E139" s="155"/>
      <c r="F139" s="12" t="s">
        <v>339</v>
      </c>
      <c r="G139" s="66"/>
      <c r="H139" s="66"/>
      <c r="I139" s="67"/>
      <c r="J139" s="15"/>
      <c r="K139" s="16"/>
      <c r="L139" s="16"/>
      <c r="M139" s="15"/>
      <c r="N139" s="20"/>
      <c r="O139" s="46"/>
      <c r="P139" s="46"/>
      <c r="Q139" s="46"/>
      <c r="R139" s="21">
        <f t="shared" si="2"/>
        <v>0</v>
      </c>
    </row>
    <row r="140" spans="1:18" s="11" customFormat="1" ht="13.8" x14ac:dyDescent="0.25">
      <c r="A140" s="164" t="s">
        <v>157</v>
      </c>
      <c r="B140" s="165"/>
      <c r="C140" s="165"/>
      <c r="D140" s="165"/>
      <c r="E140" s="166"/>
      <c r="F140" s="25" t="s">
        <v>434</v>
      </c>
      <c r="G140" s="66">
        <v>55000</v>
      </c>
      <c r="H140" s="66">
        <v>55000</v>
      </c>
      <c r="I140" s="67">
        <v>1338108.04</v>
      </c>
      <c r="J140" s="15">
        <v>499290.99</v>
      </c>
      <c r="K140" s="16">
        <v>0</v>
      </c>
      <c r="L140" s="16"/>
      <c r="M140" s="15"/>
      <c r="N140" s="20"/>
      <c r="O140" s="46"/>
      <c r="P140" s="46"/>
      <c r="Q140" s="46"/>
      <c r="R140" s="21">
        <f t="shared" si="2"/>
        <v>1837399.03</v>
      </c>
    </row>
    <row r="141" spans="1:18" s="11" customFormat="1" ht="13.8" x14ac:dyDescent="0.25">
      <c r="A141" s="164" t="s">
        <v>158</v>
      </c>
      <c r="B141" s="165"/>
      <c r="C141" s="165"/>
      <c r="D141" s="165"/>
      <c r="E141" s="166"/>
      <c r="F141" s="12" t="s">
        <v>159</v>
      </c>
      <c r="G141" s="66">
        <v>23704172</v>
      </c>
      <c r="H141" s="66">
        <v>23704172</v>
      </c>
      <c r="I141" s="67">
        <v>75145</v>
      </c>
      <c r="J141" s="15"/>
      <c r="K141" s="16">
        <v>854741.3899999999</v>
      </c>
      <c r="L141" s="16">
        <v>1146577.49</v>
      </c>
      <c r="M141" s="15">
        <v>437875</v>
      </c>
      <c r="N141" s="20">
        <v>481078.29</v>
      </c>
      <c r="O141" s="46"/>
      <c r="P141" s="46"/>
      <c r="Q141" s="46">
        <v>3540</v>
      </c>
      <c r="R141" s="21">
        <f t="shared" si="2"/>
        <v>2998957.17</v>
      </c>
    </row>
    <row r="142" spans="1:18" s="11" customFormat="1" ht="13.8" x14ac:dyDescent="0.25">
      <c r="A142" s="164" t="s">
        <v>160</v>
      </c>
      <c r="B142" s="165"/>
      <c r="C142" s="165"/>
      <c r="D142" s="165"/>
      <c r="E142" s="166"/>
      <c r="F142" s="12" t="s">
        <v>161</v>
      </c>
      <c r="G142" s="66">
        <v>250000</v>
      </c>
      <c r="H142" s="66">
        <v>250000</v>
      </c>
      <c r="I142" s="67">
        <v>0</v>
      </c>
      <c r="J142" s="15">
        <v>2348.1999999999998</v>
      </c>
      <c r="K142" s="16">
        <v>265081.2</v>
      </c>
      <c r="L142" s="16">
        <v>620.5</v>
      </c>
      <c r="M142" s="15">
        <v>258601.72</v>
      </c>
      <c r="N142" s="20">
        <v>1414.6</v>
      </c>
      <c r="O142" s="46">
        <v>515</v>
      </c>
      <c r="P142" s="46"/>
      <c r="Q142" s="46"/>
      <c r="R142" s="21">
        <f t="shared" si="2"/>
        <v>528581.22</v>
      </c>
    </row>
    <row r="143" spans="1:18" s="11" customFormat="1" ht="13.8" x14ac:dyDescent="0.25">
      <c r="A143" s="164" t="s">
        <v>162</v>
      </c>
      <c r="B143" s="165"/>
      <c r="C143" s="165"/>
      <c r="D143" s="165"/>
      <c r="E143" s="166"/>
      <c r="F143" s="12" t="s">
        <v>163</v>
      </c>
      <c r="G143" s="66">
        <v>4040000</v>
      </c>
      <c r="H143" s="66">
        <v>4040000</v>
      </c>
      <c r="I143" s="67">
        <v>0</v>
      </c>
      <c r="J143" s="15">
        <v>420</v>
      </c>
      <c r="K143" s="16">
        <v>6230</v>
      </c>
      <c r="L143" s="16">
        <v>794.63</v>
      </c>
      <c r="M143" s="15">
        <v>34955.14</v>
      </c>
      <c r="N143" s="20">
        <v>11329.57</v>
      </c>
      <c r="O143" s="46">
        <v>1662364</v>
      </c>
      <c r="P143" s="46">
        <v>12651.99</v>
      </c>
      <c r="Q143" s="46">
        <v>24091.99</v>
      </c>
      <c r="R143" s="21">
        <f t="shared" si="2"/>
        <v>1752837.32</v>
      </c>
    </row>
    <row r="144" spans="1:18" s="11" customFormat="1" ht="13.8" x14ac:dyDescent="0.25">
      <c r="A144" s="164" t="s">
        <v>164</v>
      </c>
      <c r="B144" s="165"/>
      <c r="C144" s="165"/>
      <c r="D144" s="165"/>
      <c r="E144" s="166"/>
      <c r="F144" s="12" t="s">
        <v>165</v>
      </c>
      <c r="G144" s="66">
        <v>1200000</v>
      </c>
      <c r="H144" s="66">
        <v>1200000</v>
      </c>
      <c r="I144" s="67">
        <v>0</v>
      </c>
      <c r="J144" s="15">
        <v>995600</v>
      </c>
      <c r="K144" s="16">
        <v>450615.34</v>
      </c>
      <c r="L144" s="16">
        <v>325</v>
      </c>
      <c r="M144" s="15">
        <v>1120424.3799999999</v>
      </c>
      <c r="N144" s="20">
        <v>0</v>
      </c>
      <c r="O144" s="46"/>
      <c r="P144" s="46">
        <v>1310800</v>
      </c>
      <c r="Q144" s="46"/>
      <c r="R144" s="21">
        <f t="shared" si="2"/>
        <v>3877764.7199999997</v>
      </c>
    </row>
    <row r="145" spans="1:18" s="11" customFormat="1" ht="13.8" x14ac:dyDescent="0.25">
      <c r="A145" s="164" t="s">
        <v>166</v>
      </c>
      <c r="B145" s="165"/>
      <c r="C145" s="165"/>
      <c r="D145" s="165"/>
      <c r="E145" s="166"/>
      <c r="F145" s="12" t="s">
        <v>167</v>
      </c>
      <c r="G145" s="71">
        <v>900000</v>
      </c>
      <c r="H145" s="71">
        <v>900000</v>
      </c>
      <c r="I145" s="67"/>
      <c r="J145" s="15"/>
      <c r="K145" s="16">
        <v>1645777.2</v>
      </c>
      <c r="L145" s="16">
        <v>0</v>
      </c>
      <c r="M145" s="15">
        <v>0</v>
      </c>
      <c r="N145" s="20">
        <v>0</v>
      </c>
      <c r="O145" s="46"/>
      <c r="P145" s="46"/>
      <c r="Q145" s="46"/>
      <c r="R145" s="21">
        <f t="shared" ref="R145:R208" si="4">SUM(I145:Q145)</f>
        <v>1645777.2</v>
      </c>
    </row>
    <row r="146" spans="1:18" s="11" customFormat="1" ht="13.8" x14ac:dyDescent="0.25">
      <c r="A146" s="164" t="s">
        <v>168</v>
      </c>
      <c r="B146" s="165"/>
      <c r="C146" s="165"/>
      <c r="D146" s="165"/>
      <c r="E146" s="166"/>
      <c r="F146" s="12" t="s">
        <v>169</v>
      </c>
      <c r="G146" s="66">
        <v>500000</v>
      </c>
      <c r="H146" s="66">
        <v>500000</v>
      </c>
      <c r="I146" s="67"/>
      <c r="J146" s="15"/>
      <c r="K146" s="16"/>
      <c r="L146" s="16"/>
      <c r="M146" s="15"/>
      <c r="N146" s="20"/>
      <c r="O146" s="46"/>
      <c r="P146" s="46"/>
      <c r="Q146" s="46"/>
      <c r="R146" s="21">
        <f t="shared" si="4"/>
        <v>0</v>
      </c>
    </row>
    <row r="147" spans="1:18" s="11" customFormat="1" ht="13.8" x14ac:dyDescent="0.25">
      <c r="A147" s="164" t="s">
        <v>170</v>
      </c>
      <c r="B147" s="165"/>
      <c r="C147" s="165"/>
      <c r="D147" s="165"/>
      <c r="E147" s="166"/>
      <c r="F147" s="12" t="s">
        <v>171</v>
      </c>
      <c r="G147" s="66"/>
      <c r="H147" s="66"/>
      <c r="I147" s="67"/>
      <c r="J147" s="15"/>
      <c r="K147" s="16"/>
      <c r="L147" s="16"/>
      <c r="M147" s="15"/>
      <c r="N147" s="20"/>
      <c r="O147" s="46"/>
      <c r="P147" s="46">
        <v>970</v>
      </c>
      <c r="Q147" s="46"/>
      <c r="R147" s="21">
        <f t="shared" si="4"/>
        <v>970</v>
      </c>
    </row>
    <row r="148" spans="1:18" s="11" customFormat="1" ht="13.8" x14ac:dyDescent="0.25">
      <c r="A148" s="164" t="s">
        <v>172</v>
      </c>
      <c r="B148" s="165"/>
      <c r="C148" s="165"/>
      <c r="D148" s="165"/>
      <c r="E148" s="166"/>
      <c r="F148" s="12" t="s">
        <v>173</v>
      </c>
      <c r="G148" s="66"/>
      <c r="H148" s="66"/>
      <c r="I148" s="67"/>
      <c r="J148" s="15"/>
      <c r="K148" s="16">
        <v>802194.14</v>
      </c>
      <c r="L148" s="16">
        <v>0</v>
      </c>
      <c r="M148" s="15">
        <v>0</v>
      </c>
      <c r="N148" s="20">
        <v>820</v>
      </c>
      <c r="O148" s="46"/>
      <c r="P148" s="46"/>
      <c r="Q148" s="46"/>
      <c r="R148" s="21">
        <f t="shared" si="4"/>
        <v>803014.14</v>
      </c>
    </row>
    <row r="149" spans="1:18" s="11" customFormat="1" ht="13.8" x14ac:dyDescent="0.25">
      <c r="A149" s="164" t="s">
        <v>174</v>
      </c>
      <c r="B149" s="165"/>
      <c r="C149" s="165"/>
      <c r="D149" s="165"/>
      <c r="E149" s="166"/>
      <c r="F149" s="12" t="s">
        <v>175</v>
      </c>
      <c r="G149" s="66"/>
      <c r="H149" s="66"/>
      <c r="I149" s="67"/>
      <c r="J149" s="15"/>
      <c r="K149" s="72"/>
      <c r="L149" s="16"/>
      <c r="M149" s="15"/>
      <c r="N149" s="20"/>
      <c r="O149" s="46"/>
      <c r="P149" s="46"/>
      <c r="Q149" s="46"/>
      <c r="R149" s="21">
        <f t="shared" si="4"/>
        <v>0</v>
      </c>
    </row>
    <row r="150" spans="1:18" s="11" customFormat="1" ht="13.8" x14ac:dyDescent="0.25">
      <c r="A150" s="164" t="s">
        <v>176</v>
      </c>
      <c r="B150" s="165"/>
      <c r="C150" s="165"/>
      <c r="D150" s="165"/>
      <c r="E150" s="166"/>
      <c r="F150" s="12" t="s">
        <v>177</v>
      </c>
      <c r="G150" s="71"/>
      <c r="H150" s="71"/>
      <c r="I150" s="67"/>
      <c r="J150" s="15"/>
      <c r="K150" s="16"/>
      <c r="L150" s="16"/>
      <c r="M150" s="15"/>
      <c r="N150" s="20"/>
      <c r="O150" s="46"/>
      <c r="P150" s="46"/>
      <c r="Q150" s="46"/>
      <c r="R150" s="21">
        <f t="shared" si="4"/>
        <v>0</v>
      </c>
    </row>
    <row r="151" spans="1:18" s="11" customFormat="1" ht="13.8" x14ac:dyDescent="0.25">
      <c r="A151" s="164" t="s">
        <v>179</v>
      </c>
      <c r="B151" s="165"/>
      <c r="C151" s="165"/>
      <c r="D151" s="165"/>
      <c r="E151" s="166"/>
      <c r="F151" s="12" t="s">
        <v>180</v>
      </c>
      <c r="G151" s="71">
        <v>4000000</v>
      </c>
      <c r="H151" s="71">
        <v>4000000</v>
      </c>
      <c r="I151" s="73"/>
      <c r="J151" s="15"/>
      <c r="K151" s="16"/>
      <c r="L151" s="16">
        <v>0</v>
      </c>
      <c r="M151" s="15">
        <v>0</v>
      </c>
      <c r="N151" s="20">
        <v>0</v>
      </c>
      <c r="O151" s="46"/>
      <c r="P151" s="46"/>
      <c r="Q151" s="46"/>
      <c r="R151" s="21">
        <f t="shared" si="4"/>
        <v>0</v>
      </c>
    </row>
    <row r="152" spans="1:18" s="11" customFormat="1" ht="13.8" x14ac:dyDescent="0.25">
      <c r="A152" s="164" t="s">
        <v>178</v>
      </c>
      <c r="B152" s="165"/>
      <c r="C152" s="165"/>
      <c r="D152" s="165"/>
      <c r="E152" s="166"/>
      <c r="F152" s="12" t="s">
        <v>357</v>
      </c>
      <c r="G152" s="71">
        <f>3000000+405000</f>
        <v>3405000</v>
      </c>
      <c r="H152" s="71">
        <f>3000000+405000</f>
        <v>3405000</v>
      </c>
      <c r="I152" s="73"/>
      <c r="J152" s="15"/>
      <c r="K152" s="16">
        <v>700</v>
      </c>
      <c r="L152" s="16">
        <v>17575</v>
      </c>
      <c r="M152" s="15">
        <v>378487.18</v>
      </c>
      <c r="N152" s="20">
        <v>11739.34</v>
      </c>
      <c r="O152" s="46">
        <v>9005.15</v>
      </c>
      <c r="P152" s="46">
        <v>880</v>
      </c>
      <c r="Q152" s="46"/>
      <c r="R152" s="21">
        <f t="shared" si="4"/>
        <v>418386.67000000004</v>
      </c>
    </row>
    <row r="153" spans="1:18" s="11" customFormat="1" ht="13.8" x14ac:dyDescent="0.25">
      <c r="A153" s="164" t="s">
        <v>399</v>
      </c>
      <c r="B153" s="165"/>
      <c r="C153" s="165"/>
      <c r="D153" s="165"/>
      <c r="E153" s="166"/>
      <c r="F153" s="12" t="s">
        <v>435</v>
      </c>
      <c r="G153" s="71"/>
      <c r="H153" s="71"/>
      <c r="I153" s="73"/>
      <c r="J153" s="15">
        <v>500</v>
      </c>
      <c r="K153" s="16"/>
      <c r="L153" s="16">
        <v>7200</v>
      </c>
      <c r="M153" s="15">
        <v>852288.26</v>
      </c>
      <c r="N153" s="20">
        <v>0</v>
      </c>
      <c r="O153" s="46"/>
      <c r="P153" s="46"/>
      <c r="Q153" s="46"/>
      <c r="R153" s="21">
        <f t="shared" si="4"/>
        <v>859988.26</v>
      </c>
    </row>
    <row r="154" spans="1:18" s="11" customFormat="1" ht="13.8" x14ac:dyDescent="0.25">
      <c r="A154" s="164" t="s">
        <v>181</v>
      </c>
      <c r="B154" s="165"/>
      <c r="C154" s="165"/>
      <c r="D154" s="165"/>
      <c r="E154" s="166"/>
      <c r="F154" s="12" t="s">
        <v>182</v>
      </c>
      <c r="G154" s="71">
        <v>159950</v>
      </c>
      <c r="H154" s="71">
        <v>159950</v>
      </c>
      <c r="I154" s="73">
        <v>781790.5</v>
      </c>
      <c r="J154" s="15">
        <v>2609429.33</v>
      </c>
      <c r="K154" s="16">
        <v>2417544.0100000002</v>
      </c>
      <c r="L154" s="16">
        <v>1072797.3500000001</v>
      </c>
      <c r="M154" s="15">
        <v>523674.73</v>
      </c>
      <c r="N154" s="20">
        <v>2997360.91</v>
      </c>
      <c r="O154" s="46">
        <v>1883.76</v>
      </c>
      <c r="P154" s="46">
        <v>6984.84</v>
      </c>
      <c r="Q154" s="46">
        <v>6911.81</v>
      </c>
      <c r="R154" s="21">
        <f t="shared" si="4"/>
        <v>10418377.24</v>
      </c>
    </row>
    <row r="155" spans="1:18" s="11" customFormat="1" ht="13.8" x14ac:dyDescent="0.25">
      <c r="A155" s="164" t="s">
        <v>183</v>
      </c>
      <c r="B155" s="165"/>
      <c r="C155" s="165"/>
      <c r="D155" s="165"/>
      <c r="E155" s="166"/>
      <c r="F155" s="12" t="s">
        <v>184</v>
      </c>
      <c r="G155" s="71"/>
      <c r="H155" s="71"/>
      <c r="I155" s="73">
        <v>0</v>
      </c>
      <c r="J155" s="15">
        <v>0</v>
      </c>
      <c r="K155" s="16"/>
      <c r="L155" s="16"/>
      <c r="M155" s="15"/>
      <c r="N155" s="20"/>
      <c r="O155" s="46"/>
      <c r="P155" s="46"/>
      <c r="Q155" s="46"/>
      <c r="R155" s="21">
        <f t="shared" si="4"/>
        <v>0</v>
      </c>
    </row>
    <row r="156" spans="1:18" s="11" customFormat="1" ht="13.8" x14ac:dyDescent="0.25">
      <c r="A156" s="153" t="s">
        <v>317</v>
      </c>
      <c r="B156" s="154"/>
      <c r="C156" s="154"/>
      <c r="D156" s="154"/>
      <c r="E156" s="155"/>
      <c r="F156" s="12" t="s">
        <v>318</v>
      </c>
      <c r="G156" s="71"/>
      <c r="H156" s="71"/>
      <c r="I156" s="73">
        <v>0</v>
      </c>
      <c r="J156" s="15"/>
      <c r="K156" s="16"/>
      <c r="L156" s="16">
        <v>0</v>
      </c>
      <c r="M156" s="15">
        <v>0</v>
      </c>
      <c r="N156" s="20">
        <v>0</v>
      </c>
      <c r="O156" s="46"/>
      <c r="P156" s="46"/>
      <c r="Q156" s="46"/>
      <c r="R156" s="21">
        <f t="shared" si="4"/>
        <v>0</v>
      </c>
    </row>
    <row r="157" spans="1:18" s="11" customFormat="1" ht="13.8" x14ac:dyDescent="0.25">
      <c r="A157" s="167" t="s">
        <v>301</v>
      </c>
      <c r="B157" s="168"/>
      <c r="C157" s="168"/>
      <c r="D157" s="168"/>
      <c r="E157" s="169"/>
      <c r="F157" s="24" t="s">
        <v>302</v>
      </c>
      <c r="G157" s="71"/>
      <c r="H157" s="71"/>
      <c r="I157" s="74"/>
      <c r="J157" s="15">
        <v>0</v>
      </c>
      <c r="K157" s="16"/>
      <c r="L157" s="16"/>
      <c r="M157" s="15"/>
      <c r="N157" s="20"/>
      <c r="O157" s="46"/>
      <c r="P157" s="46"/>
      <c r="Q157" s="46"/>
      <c r="R157" s="21">
        <f t="shared" si="4"/>
        <v>0</v>
      </c>
    </row>
    <row r="158" spans="1:18" s="11" customFormat="1" ht="13.8" x14ac:dyDescent="0.25">
      <c r="A158" s="164" t="s">
        <v>185</v>
      </c>
      <c r="B158" s="165"/>
      <c r="C158" s="165"/>
      <c r="D158" s="165"/>
      <c r="E158" s="166"/>
      <c r="F158" s="12" t="s">
        <v>186</v>
      </c>
      <c r="G158" s="71"/>
      <c r="H158" s="71"/>
      <c r="I158" s="74"/>
      <c r="J158" s="15"/>
      <c r="K158" s="16">
        <v>28446.94</v>
      </c>
      <c r="L158" s="16">
        <v>0</v>
      </c>
      <c r="M158" s="15">
        <v>0</v>
      </c>
      <c r="N158" s="20">
        <v>0</v>
      </c>
      <c r="O158" s="46"/>
      <c r="P158" s="46"/>
      <c r="Q158" s="46"/>
      <c r="R158" s="21">
        <f t="shared" si="4"/>
        <v>28446.94</v>
      </c>
    </row>
    <row r="159" spans="1:18" s="11" customFormat="1" ht="13.8" x14ac:dyDescent="0.25">
      <c r="A159" s="164" t="s">
        <v>187</v>
      </c>
      <c r="B159" s="165"/>
      <c r="C159" s="165"/>
      <c r="D159" s="165"/>
      <c r="E159" s="166"/>
      <c r="F159" s="12" t="s">
        <v>188</v>
      </c>
      <c r="G159" s="71">
        <v>67844320</v>
      </c>
      <c r="H159" s="71">
        <v>67844320</v>
      </c>
      <c r="I159" s="73"/>
      <c r="J159" s="15"/>
      <c r="K159" s="16">
        <v>1534092.54</v>
      </c>
      <c r="L159" s="16">
        <v>0</v>
      </c>
      <c r="M159" s="15">
        <v>4174608.5</v>
      </c>
      <c r="N159" s="20">
        <v>0</v>
      </c>
      <c r="O159" s="46">
        <v>4186583.5</v>
      </c>
      <c r="P159" s="46"/>
      <c r="Q159" s="46">
        <v>2094868.75</v>
      </c>
      <c r="R159" s="21">
        <f t="shared" si="4"/>
        <v>11990153.289999999</v>
      </c>
    </row>
    <row r="160" spans="1:18" s="11" customFormat="1" ht="13.8" x14ac:dyDescent="0.25">
      <c r="A160" s="164" t="s">
        <v>396</v>
      </c>
      <c r="B160" s="165"/>
      <c r="C160" s="165"/>
      <c r="D160" s="165"/>
      <c r="E160" s="166"/>
      <c r="F160" s="12" t="s">
        <v>414</v>
      </c>
      <c r="G160" s="66"/>
      <c r="H160" s="66"/>
      <c r="I160" s="73"/>
      <c r="J160" s="15">
        <v>97424.1</v>
      </c>
      <c r="K160" s="16">
        <v>64467.9</v>
      </c>
      <c r="L160" s="16"/>
      <c r="M160" s="15"/>
      <c r="N160" s="20"/>
      <c r="O160" s="46"/>
      <c r="P160" s="46">
        <v>1422</v>
      </c>
      <c r="Q160" s="46"/>
      <c r="R160" s="21">
        <f t="shared" si="4"/>
        <v>163314</v>
      </c>
    </row>
    <row r="161" spans="1:18" s="11" customFormat="1" ht="13.8" x14ac:dyDescent="0.25">
      <c r="A161" s="164" t="s">
        <v>189</v>
      </c>
      <c r="B161" s="165"/>
      <c r="C161" s="165"/>
      <c r="D161" s="165"/>
      <c r="E161" s="166"/>
      <c r="F161" s="12" t="s">
        <v>190</v>
      </c>
      <c r="G161" s="71"/>
      <c r="H161" s="71"/>
      <c r="I161" s="73"/>
      <c r="J161" s="15"/>
      <c r="K161" s="16">
        <v>8600</v>
      </c>
      <c r="L161" s="16">
        <v>11304</v>
      </c>
      <c r="M161" s="15">
        <v>12797.21</v>
      </c>
      <c r="N161" s="20">
        <v>1326</v>
      </c>
      <c r="O161" s="46">
        <v>5500.01</v>
      </c>
      <c r="P161" s="46">
        <v>30150.010000000002</v>
      </c>
      <c r="Q161" s="46"/>
      <c r="R161" s="21">
        <f t="shared" si="4"/>
        <v>69677.23000000001</v>
      </c>
    </row>
    <row r="162" spans="1:18" s="11" customFormat="1" ht="13.8" x14ac:dyDescent="0.25">
      <c r="A162" s="164" t="s">
        <v>191</v>
      </c>
      <c r="B162" s="165"/>
      <c r="C162" s="165"/>
      <c r="D162" s="165"/>
      <c r="E162" s="166"/>
      <c r="F162" s="12" t="s">
        <v>192</v>
      </c>
      <c r="G162" s="71">
        <v>16544700</v>
      </c>
      <c r="H162" s="71">
        <v>16544700</v>
      </c>
      <c r="I162" s="73">
        <v>681090.55</v>
      </c>
      <c r="J162" s="15">
        <v>1180</v>
      </c>
      <c r="K162" s="16">
        <v>342.2</v>
      </c>
      <c r="L162" s="16">
        <v>0</v>
      </c>
      <c r="M162" s="15">
        <v>2575255.7999999998</v>
      </c>
      <c r="N162" s="20">
        <v>0</v>
      </c>
      <c r="O162" s="46"/>
      <c r="P162" s="46">
        <v>787415.09</v>
      </c>
      <c r="Q162" s="46">
        <v>3113</v>
      </c>
      <c r="R162" s="21">
        <f t="shared" si="4"/>
        <v>4048396.6399999997</v>
      </c>
    </row>
    <row r="163" spans="1:18" s="11" customFormat="1" ht="25.2" x14ac:dyDescent="0.25">
      <c r="A163" s="164" t="s">
        <v>193</v>
      </c>
      <c r="B163" s="165"/>
      <c r="C163" s="165"/>
      <c r="D163" s="165"/>
      <c r="E163" s="166"/>
      <c r="F163" s="12" t="s">
        <v>436</v>
      </c>
      <c r="G163" s="71"/>
      <c r="H163" s="71"/>
      <c r="I163" s="73">
        <v>1600194.92</v>
      </c>
      <c r="J163" s="15">
        <v>2560</v>
      </c>
      <c r="K163" s="16"/>
      <c r="L163" s="16">
        <v>0</v>
      </c>
      <c r="M163" s="15">
        <v>120</v>
      </c>
      <c r="N163" s="20">
        <v>830</v>
      </c>
      <c r="O163" s="46">
        <v>1250</v>
      </c>
      <c r="P163" s="46">
        <v>944503.54</v>
      </c>
      <c r="Q163" s="46"/>
      <c r="R163" s="21">
        <f t="shared" si="4"/>
        <v>2549458.46</v>
      </c>
    </row>
    <row r="164" spans="1:18" s="11" customFormat="1" ht="13.8" x14ac:dyDescent="0.25">
      <c r="A164" s="164" t="s">
        <v>381</v>
      </c>
      <c r="B164" s="165"/>
      <c r="C164" s="165"/>
      <c r="D164" s="165"/>
      <c r="E164" s="166"/>
      <c r="F164" s="12" t="s">
        <v>380</v>
      </c>
      <c r="G164" s="71"/>
      <c r="H164" s="71"/>
      <c r="I164" s="74"/>
      <c r="J164" s="15"/>
      <c r="K164" s="16"/>
      <c r="L164" s="16">
        <v>0</v>
      </c>
      <c r="M164" s="15">
        <v>0</v>
      </c>
      <c r="N164" s="20">
        <v>0</v>
      </c>
      <c r="O164" s="46"/>
      <c r="P164" s="46"/>
      <c r="Q164" s="46"/>
      <c r="R164" s="21">
        <f t="shared" si="4"/>
        <v>0</v>
      </c>
    </row>
    <row r="165" spans="1:18" s="11" customFormat="1" ht="13.8" x14ac:dyDescent="0.25">
      <c r="A165" s="164" t="s">
        <v>194</v>
      </c>
      <c r="B165" s="165"/>
      <c r="C165" s="165"/>
      <c r="D165" s="165"/>
      <c r="E165" s="166"/>
      <c r="F165" s="12" t="s">
        <v>195</v>
      </c>
      <c r="G165" s="71">
        <v>7069354</v>
      </c>
      <c r="H165" s="71">
        <v>7069354</v>
      </c>
      <c r="I165" s="73"/>
      <c r="J165" s="15"/>
      <c r="K165" s="16"/>
      <c r="L165" s="16"/>
      <c r="M165" s="15"/>
      <c r="N165" s="20">
        <v>0</v>
      </c>
      <c r="O165" s="46"/>
      <c r="P165" s="46"/>
      <c r="Q165" s="46"/>
      <c r="R165" s="21">
        <f t="shared" si="4"/>
        <v>0</v>
      </c>
    </row>
    <row r="166" spans="1:18" s="11" customFormat="1" ht="13.8" x14ac:dyDescent="0.25">
      <c r="A166" s="164" t="s">
        <v>196</v>
      </c>
      <c r="B166" s="165"/>
      <c r="C166" s="165"/>
      <c r="D166" s="165"/>
      <c r="E166" s="166"/>
      <c r="F166" s="12" t="s">
        <v>197</v>
      </c>
      <c r="G166" s="71">
        <v>42167500</v>
      </c>
      <c r="H166" s="71">
        <v>42167500</v>
      </c>
      <c r="I166" s="73"/>
      <c r="J166" s="15"/>
      <c r="K166" s="16"/>
      <c r="L166" s="16">
        <v>0</v>
      </c>
      <c r="M166" s="15">
        <v>0</v>
      </c>
      <c r="N166" s="20"/>
      <c r="O166" s="46"/>
      <c r="P166" s="46"/>
      <c r="Q166" s="46"/>
      <c r="R166" s="21">
        <f t="shared" si="4"/>
        <v>0</v>
      </c>
    </row>
    <row r="167" spans="1:18" s="11" customFormat="1" ht="13.8" x14ac:dyDescent="0.25">
      <c r="A167" s="164" t="s">
        <v>198</v>
      </c>
      <c r="B167" s="165"/>
      <c r="C167" s="165"/>
      <c r="D167" s="165"/>
      <c r="E167" s="166"/>
      <c r="F167" s="12" t="s">
        <v>199</v>
      </c>
      <c r="G167" s="71">
        <v>37585400</v>
      </c>
      <c r="H167" s="71">
        <v>37585400</v>
      </c>
      <c r="I167" s="73">
        <v>0</v>
      </c>
      <c r="J167" s="15"/>
      <c r="K167" s="16"/>
      <c r="L167" s="16"/>
      <c r="M167" s="15"/>
      <c r="N167" s="20">
        <v>0</v>
      </c>
      <c r="O167" s="46"/>
      <c r="P167" s="46"/>
      <c r="Q167" s="46"/>
      <c r="R167" s="21">
        <f t="shared" si="4"/>
        <v>0</v>
      </c>
    </row>
    <row r="168" spans="1:18" s="11" customFormat="1" ht="13.8" x14ac:dyDescent="0.25">
      <c r="A168" s="164" t="s">
        <v>200</v>
      </c>
      <c r="B168" s="165"/>
      <c r="C168" s="165"/>
      <c r="D168" s="165"/>
      <c r="E168" s="166"/>
      <c r="F168" s="12" t="s">
        <v>201</v>
      </c>
      <c r="G168" s="71">
        <v>607482</v>
      </c>
      <c r="H168" s="71">
        <v>607482</v>
      </c>
      <c r="I168" s="73">
        <v>0</v>
      </c>
      <c r="J168" s="15">
        <v>1428171.17</v>
      </c>
      <c r="K168" s="16">
        <v>1899</v>
      </c>
      <c r="L168" s="16">
        <v>22253</v>
      </c>
      <c r="M168" s="15">
        <v>5376.44</v>
      </c>
      <c r="N168" s="20">
        <v>10504.99</v>
      </c>
      <c r="O168" s="46"/>
      <c r="P168" s="46">
        <v>355</v>
      </c>
      <c r="Q168" s="46"/>
      <c r="R168" s="21">
        <f t="shared" si="4"/>
        <v>1468559.5999999999</v>
      </c>
    </row>
    <row r="169" spans="1:18" s="11" customFormat="1" ht="13.8" x14ac:dyDescent="0.25">
      <c r="A169" s="164" t="s">
        <v>202</v>
      </c>
      <c r="B169" s="165"/>
      <c r="C169" s="165"/>
      <c r="D169" s="165"/>
      <c r="E169" s="166"/>
      <c r="F169" s="12" t="s">
        <v>203</v>
      </c>
      <c r="G169" s="71"/>
      <c r="H169" s="71"/>
      <c r="I169" s="73">
        <v>87349.68</v>
      </c>
      <c r="J169" s="15">
        <v>48090.66</v>
      </c>
      <c r="K169" s="16">
        <v>984636.61</v>
      </c>
      <c r="L169" s="16">
        <v>1006167.28</v>
      </c>
      <c r="M169" s="15">
        <v>1251836.25</v>
      </c>
      <c r="N169" s="20">
        <v>72730.11</v>
      </c>
      <c r="O169" s="46">
        <v>1529750.24</v>
      </c>
      <c r="P169" s="46">
        <v>70346.11</v>
      </c>
      <c r="Q169" s="46">
        <v>11334.060000000001</v>
      </c>
      <c r="R169" s="21">
        <f t="shared" si="4"/>
        <v>5062241</v>
      </c>
    </row>
    <row r="170" spans="1:18" s="11" customFormat="1" ht="13.8" x14ac:dyDescent="0.25">
      <c r="A170" s="153" t="s">
        <v>204</v>
      </c>
      <c r="B170" s="180"/>
      <c r="C170" s="180"/>
      <c r="D170" s="180"/>
      <c r="E170" s="181"/>
      <c r="F170" s="12" t="s">
        <v>205</v>
      </c>
      <c r="G170" s="71"/>
      <c r="H170" s="71"/>
      <c r="I170" s="75">
        <v>0</v>
      </c>
      <c r="J170" s="15"/>
      <c r="K170" s="16"/>
      <c r="L170" s="16"/>
      <c r="M170" s="15"/>
      <c r="N170" s="45"/>
      <c r="O170" s="46"/>
      <c r="P170" s="46"/>
      <c r="Q170" s="46"/>
      <c r="R170" s="21">
        <f t="shared" si="4"/>
        <v>0</v>
      </c>
    </row>
    <row r="171" spans="1:18" s="11" customFormat="1" ht="13.8" x14ac:dyDescent="0.25">
      <c r="A171" s="167" t="s">
        <v>303</v>
      </c>
      <c r="B171" s="168"/>
      <c r="C171" s="168"/>
      <c r="D171" s="168"/>
      <c r="E171" s="169"/>
      <c r="F171" s="24" t="s">
        <v>304</v>
      </c>
      <c r="G171" s="71"/>
      <c r="H171" s="71"/>
      <c r="I171" s="73">
        <v>0</v>
      </c>
      <c r="J171" s="15">
        <v>0</v>
      </c>
      <c r="K171" s="16"/>
      <c r="L171" s="16"/>
      <c r="M171" s="15"/>
      <c r="N171" s="47"/>
      <c r="O171" s="46"/>
      <c r="P171" s="46"/>
      <c r="Q171" s="46"/>
      <c r="R171" s="21">
        <f t="shared" si="4"/>
        <v>0</v>
      </c>
    </row>
    <row r="172" spans="1:18" s="11" customFormat="1" ht="13.8" x14ac:dyDescent="0.25">
      <c r="A172" s="164" t="s">
        <v>206</v>
      </c>
      <c r="B172" s="165"/>
      <c r="C172" s="165"/>
      <c r="D172" s="165"/>
      <c r="E172" s="166"/>
      <c r="F172" s="12" t="s">
        <v>207</v>
      </c>
      <c r="G172" s="71">
        <v>1713909</v>
      </c>
      <c r="H172" s="76">
        <v>1713909</v>
      </c>
      <c r="I172" s="73"/>
      <c r="J172" s="15"/>
      <c r="K172" s="16">
        <v>488</v>
      </c>
      <c r="L172" s="16">
        <v>3685.85</v>
      </c>
      <c r="M172" s="15">
        <v>329</v>
      </c>
      <c r="N172" s="47">
        <v>0</v>
      </c>
      <c r="O172" s="46">
        <v>524.65</v>
      </c>
      <c r="P172" s="46"/>
      <c r="Q172" s="46"/>
      <c r="R172" s="21">
        <f t="shared" si="4"/>
        <v>5027.5</v>
      </c>
    </row>
    <row r="173" spans="1:18" s="11" customFormat="1" ht="13.8" x14ac:dyDescent="0.25">
      <c r="A173" s="153" t="s">
        <v>210</v>
      </c>
      <c r="B173" s="154"/>
      <c r="C173" s="154"/>
      <c r="D173" s="154"/>
      <c r="E173" s="155"/>
      <c r="F173" s="12" t="s">
        <v>330</v>
      </c>
      <c r="G173" s="71">
        <v>7261284</v>
      </c>
      <c r="H173" s="76">
        <v>7261284</v>
      </c>
      <c r="I173" s="73">
        <v>0</v>
      </c>
      <c r="J173" s="15"/>
      <c r="K173" s="16">
        <v>215584.7</v>
      </c>
      <c r="L173" s="16">
        <v>48570.04</v>
      </c>
      <c r="M173" s="15">
        <v>600</v>
      </c>
      <c r="N173" s="20">
        <v>0</v>
      </c>
      <c r="O173" s="46"/>
      <c r="P173" s="46">
        <v>3500</v>
      </c>
      <c r="Q173" s="46">
        <v>55485.84</v>
      </c>
      <c r="R173" s="21">
        <f t="shared" si="4"/>
        <v>323740.57999999996</v>
      </c>
    </row>
    <row r="174" spans="1:18" s="11" customFormat="1" ht="13.8" x14ac:dyDescent="0.25">
      <c r="A174" s="153" t="s">
        <v>384</v>
      </c>
      <c r="B174" s="154"/>
      <c r="C174" s="154"/>
      <c r="D174" s="154"/>
      <c r="E174" s="155"/>
      <c r="F174" s="12" t="s">
        <v>437</v>
      </c>
      <c r="G174" s="66">
        <v>998034</v>
      </c>
      <c r="H174" s="13">
        <v>998034</v>
      </c>
      <c r="I174" s="74"/>
      <c r="J174" s="15"/>
      <c r="K174" s="16"/>
      <c r="L174" s="16">
        <v>0</v>
      </c>
      <c r="M174" s="15">
        <v>0</v>
      </c>
      <c r="N174" s="20">
        <v>0</v>
      </c>
      <c r="O174" s="46"/>
      <c r="P174" s="46">
        <v>570</v>
      </c>
      <c r="Q174" s="46"/>
      <c r="R174" s="21">
        <f t="shared" si="4"/>
        <v>570</v>
      </c>
    </row>
    <row r="175" spans="1:18" s="11" customFormat="1" ht="13.8" x14ac:dyDescent="0.25">
      <c r="A175" s="153" t="s">
        <v>438</v>
      </c>
      <c r="B175" s="154"/>
      <c r="C175" s="154"/>
      <c r="D175" s="154"/>
      <c r="E175" s="155"/>
      <c r="F175" s="12" t="s">
        <v>341</v>
      </c>
      <c r="G175" s="71"/>
      <c r="H175" s="76"/>
      <c r="I175" s="73"/>
      <c r="J175" s="15">
        <v>0</v>
      </c>
      <c r="K175" s="16"/>
      <c r="L175" s="16"/>
      <c r="M175" s="15"/>
      <c r="N175" s="20"/>
      <c r="O175" s="46"/>
      <c r="P175" s="46"/>
      <c r="Q175" s="46"/>
      <c r="R175" s="21">
        <f t="shared" si="4"/>
        <v>0</v>
      </c>
    </row>
    <row r="176" spans="1:18" s="11" customFormat="1" ht="13.8" x14ac:dyDescent="0.25">
      <c r="A176" s="164" t="s">
        <v>208</v>
      </c>
      <c r="B176" s="165"/>
      <c r="C176" s="165"/>
      <c r="D176" s="165"/>
      <c r="E176" s="166"/>
      <c r="F176" s="12" t="s">
        <v>209</v>
      </c>
      <c r="G176" s="71"/>
      <c r="H176" s="76"/>
      <c r="I176" s="73">
        <v>0</v>
      </c>
      <c r="J176" s="15"/>
      <c r="K176" s="16">
        <v>469</v>
      </c>
      <c r="L176" s="16">
        <v>730</v>
      </c>
      <c r="M176" s="15">
        <v>398</v>
      </c>
      <c r="N176" s="20">
        <v>480</v>
      </c>
      <c r="O176" s="46">
        <v>4291</v>
      </c>
      <c r="P176" s="46">
        <v>4267.95</v>
      </c>
      <c r="Q176" s="46"/>
      <c r="R176" s="21">
        <f t="shared" si="4"/>
        <v>10635.95</v>
      </c>
    </row>
    <row r="177" spans="1:20" s="11" customFormat="1" ht="13.8" x14ac:dyDescent="0.25">
      <c r="A177" s="164" t="s">
        <v>211</v>
      </c>
      <c r="B177" s="165"/>
      <c r="C177" s="165"/>
      <c r="D177" s="165"/>
      <c r="E177" s="166"/>
      <c r="F177" s="12" t="s">
        <v>212</v>
      </c>
      <c r="G177" s="71">
        <v>6400000</v>
      </c>
      <c r="H177" s="76">
        <v>6400000</v>
      </c>
      <c r="I177" s="77"/>
      <c r="J177" s="15">
        <v>9014</v>
      </c>
      <c r="K177" s="16">
        <v>895742.27</v>
      </c>
      <c r="L177" s="16">
        <v>3727658.7199999997</v>
      </c>
      <c r="M177" s="15">
        <v>1029235.39</v>
      </c>
      <c r="N177" s="20">
        <v>979413.4</v>
      </c>
      <c r="O177" s="46">
        <v>2479030.02</v>
      </c>
      <c r="P177" s="46">
        <v>13840</v>
      </c>
      <c r="Q177" s="46">
        <v>11750.3</v>
      </c>
      <c r="R177" s="21">
        <f t="shared" si="4"/>
        <v>9145684.1000000015</v>
      </c>
    </row>
    <row r="178" spans="1:20" s="11" customFormat="1" ht="13.8" x14ac:dyDescent="0.25">
      <c r="A178" s="164" t="s">
        <v>213</v>
      </c>
      <c r="B178" s="165"/>
      <c r="C178" s="165"/>
      <c r="D178" s="165"/>
      <c r="E178" s="166"/>
      <c r="F178" s="12" t="s">
        <v>214</v>
      </c>
      <c r="G178" s="71"/>
      <c r="H178" s="76"/>
      <c r="I178" s="77"/>
      <c r="J178" s="15"/>
      <c r="K178" s="16"/>
      <c r="L178" s="16"/>
      <c r="M178" s="15"/>
      <c r="N178" s="20"/>
      <c r="O178" s="46"/>
      <c r="P178" s="46"/>
      <c r="Q178" s="46"/>
      <c r="R178" s="21">
        <f t="shared" si="4"/>
        <v>0</v>
      </c>
    </row>
    <row r="179" spans="1:20" s="11" customFormat="1" ht="13.8" x14ac:dyDescent="0.25">
      <c r="A179" s="167" t="s">
        <v>326</v>
      </c>
      <c r="B179" s="168"/>
      <c r="C179" s="168"/>
      <c r="D179" s="168"/>
      <c r="E179" s="169"/>
      <c r="F179" s="24" t="s">
        <v>327</v>
      </c>
      <c r="G179" s="71"/>
      <c r="H179" s="76"/>
      <c r="I179" s="77"/>
      <c r="J179" s="15"/>
      <c r="K179" s="16"/>
      <c r="L179" s="16"/>
      <c r="M179" s="15"/>
      <c r="N179" s="20"/>
      <c r="O179" s="46"/>
      <c r="P179" s="46"/>
      <c r="Q179" s="46"/>
      <c r="R179" s="21">
        <f t="shared" si="4"/>
        <v>0</v>
      </c>
    </row>
    <row r="180" spans="1:20" s="11" customFormat="1" ht="13.8" x14ac:dyDescent="0.25">
      <c r="A180" s="164" t="s">
        <v>215</v>
      </c>
      <c r="B180" s="165"/>
      <c r="C180" s="165"/>
      <c r="D180" s="165"/>
      <c r="E180" s="166"/>
      <c r="F180" s="12" t="s">
        <v>216</v>
      </c>
      <c r="G180" s="71">
        <v>29813697</v>
      </c>
      <c r="H180" s="76">
        <v>29813697</v>
      </c>
      <c r="I180" s="77"/>
      <c r="J180" s="15">
        <v>1319457.04</v>
      </c>
      <c r="K180" s="16">
        <v>1546925.62</v>
      </c>
      <c r="L180" s="16">
        <v>99530.69</v>
      </c>
      <c r="M180" s="15">
        <v>443529.71</v>
      </c>
      <c r="N180" s="45">
        <v>66097.990000000005</v>
      </c>
      <c r="O180" s="46">
        <v>1214729.1499999999</v>
      </c>
      <c r="P180" s="46">
        <v>494907.7</v>
      </c>
      <c r="Q180" s="46">
        <v>74782.38</v>
      </c>
      <c r="R180" s="21">
        <f t="shared" si="4"/>
        <v>5259960.28</v>
      </c>
    </row>
    <row r="181" spans="1:20" s="11" customFormat="1" ht="13.8" x14ac:dyDescent="0.25">
      <c r="A181" s="164" t="s">
        <v>403</v>
      </c>
      <c r="B181" s="165"/>
      <c r="C181" s="165"/>
      <c r="D181" s="165"/>
      <c r="E181" s="166"/>
      <c r="F181" s="63" t="s">
        <v>416</v>
      </c>
      <c r="G181" s="66"/>
      <c r="H181" s="13"/>
      <c r="I181" s="77"/>
      <c r="J181" s="15">
        <v>88524.25</v>
      </c>
      <c r="K181" s="16"/>
      <c r="L181" s="16">
        <v>112290.21</v>
      </c>
      <c r="M181" s="15">
        <v>990</v>
      </c>
      <c r="N181" s="47">
        <v>0</v>
      </c>
      <c r="O181" s="46"/>
      <c r="P181" s="46"/>
      <c r="Q181" s="46">
        <v>3700.01</v>
      </c>
      <c r="R181" s="21">
        <f t="shared" si="4"/>
        <v>205504.47000000003</v>
      </c>
    </row>
    <row r="182" spans="1:20" s="11" customFormat="1" ht="13.8" x14ac:dyDescent="0.25">
      <c r="A182" s="164" t="s">
        <v>217</v>
      </c>
      <c r="B182" s="165"/>
      <c r="C182" s="165"/>
      <c r="D182" s="165"/>
      <c r="E182" s="166"/>
      <c r="F182" s="12" t="s">
        <v>218</v>
      </c>
      <c r="G182" s="71"/>
      <c r="H182" s="76"/>
      <c r="I182" s="73">
        <v>820000</v>
      </c>
      <c r="J182" s="15"/>
      <c r="K182" s="16"/>
      <c r="L182" s="16">
        <v>0</v>
      </c>
      <c r="M182" s="15">
        <v>0</v>
      </c>
      <c r="N182" s="47">
        <v>665</v>
      </c>
      <c r="O182" s="46"/>
      <c r="P182" s="46"/>
      <c r="Q182" s="46">
        <v>128322.24000000001</v>
      </c>
      <c r="R182" s="21">
        <f t="shared" si="4"/>
        <v>948987.24</v>
      </c>
    </row>
    <row r="183" spans="1:20" s="11" customFormat="1" ht="13.8" x14ac:dyDescent="0.25">
      <c r="A183" s="164" t="s">
        <v>219</v>
      </c>
      <c r="B183" s="165"/>
      <c r="C183" s="165"/>
      <c r="D183" s="165"/>
      <c r="E183" s="166"/>
      <c r="F183" s="63" t="s">
        <v>220</v>
      </c>
      <c r="G183" s="71">
        <v>192000</v>
      </c>
      <c r="H183" s="76">
        <v>192000</v>
      </c>
      <c r="I183" s="77"/>
      <c r="J183" s="15"/>
      <c r="K183" s="16"/>
      <c r="L183" s="16">
        <v>0</v>
      </c>
      <c r="M183" s="15">
        <v>0</v>
      </c>
      <c r="N183" s="47">
        <v>0</v>
      </c>
      <c r="O183" s="46"/>
      <c r="P183" s="46">
        <v>10670.01</v>
      </c>
      <c r="Q183" s="46"/>
      <c r="R183" s="21">
        <f t="shared" si="4"/>
        <v>10670.01</v>
      </c>
    </row>
    <row r="184" spans="1:20" s="11" customFormat="1" thickBot="1" x14ac:dyDescent="0.3">
      <c r="A184" s="164" t="s">
        <v>369</v>
      </c>
      <c r="B184" s="165"/>
      <c r="C184" s="165"/>
      <c r="D184" s="165"/>
      <c r="E184" s="166"/>
      <c r="F184" s="63" t="s">
        <v>368</v>
      </c>
      <c r="G184" s="71"/>
      <c r="H184" s="76"/>
      <c r="I184" s="78"/>
      <c r="J184" s="33"/>
      <c r="K184" s="16"/>
      <c r="L184" s="31">
        <v>0</v>
      </c>
      <c r="M184" s="15">
        <v>0</v>
      </c>
      <c r="N184" s="62">
        <v>0</v>
      </c>
      <c r="O184" s="57"/>
      <c r="P184" s="57"/>
      <c r="Q184" s="57"/>
      <c r="R184" s="21">
        <f t="shared" si="4"/>
        <v>0</v>
      </c>
      <c r="T184" s="35"/>
    </row>
    <row r="185" spans="1:20" s="11" customFormat="1" thickBot="1" x14ac:dyDescent="0.3">
      <c r="A185" s="230">
        <v>2.2999999999999998</v>
      </c>
      <c r="B185" s="222"/>
      <c r="C185" s="222"/>
      <c r="D185" s="222"/>
      <c r="E185" s="223"/>
      <c r="F185" s="237" t="s">
        <v>128</v>
      </c>
      <c r="G185" s="238">
        <f>SUM(G122:G184)</f>
        <v>434798974</v>
      </c>
      <c r="H185" s="239">
        <f>SUM(H122:H184)</f>
        <v>434798974</v>
      </c>
      <c r="I185" s="240">
        <f>SUM(I122:I184)</f>
        <v>12456379.73</v>
      </c>
      <c r="J185" s="234">
        <f>SUM(J122:J183)</f>
        <v>15465785.640000001</v>
      </c>
      <c r="K185" s="241">
        <f>SUM(K122:K182)</f>
        <v>11788606.960000001</v>
      </c>
      <c r="L185" s="235">
        <f>SUM(L122:L183)</f>
        <v>11521848.619999999</v>
      </c>
      <c r="M185" s="242">
        <f>SUM(M122:M183)</f>
        <v>26761508.880000003</v>
      </c>
      <c r="N185" s="243">
        <f>SUM(N122:N184)</f>
        <v>10091032.23</v>
      </c>
      <c r="O185" s="243">
        <f>SUM(O122:O184)</f>
        <v>14727244.74</v>
      </c>
      <c r="P185" s="243">
        <f>SUM(P122:P184)</f>
        <v>10161574.529999999</v>
      </c>
      <c r="Q185" s="243">
        <f>SUM(Q122:Q184)</f>
        <v>2528384.2099999995</v>
      </c>
      <c r="R185" s="243">
        <f>SUM(R122:R184)</f>
        <v>115502365.53999999</v>
      </c>
      <c r="T185" s="35"/>
    </row>
    <row r="186" spans="1:20" s="11" customFormat="1" ht="13.8" x14ac:dyDescent="0.25">
      <c r="A186" s="177" t="s">
        <v>382</v>
      </c>
      <c r="B186" s="178"/>
      <c r="C186" s="178"/>
      <c r="D186" s="178"/>
      <c r="E186" s="179"/>
      <c r="F186" s="79" t="s">
        <v>319</v>
      </c>
      <c r="G186" s="80"/>
      <c r="H186" s="81"/>
      <c r="I186" s="82"/>
      <c r="J186" s="83"/>
      <c r="K186" s="39"/>
      <c r="L186" s="39"/>
      <c r="M186" s="38"/>
      <c r="N186" s="20">
        <v>0</v>
      </c>
      <c r="O186" s="68"/>
      <c r="P186" s="68"/>
      <c r="Q186" s="68"/>
      <c r="R186" s="21">
        <f t="shared" si="4"/>
        <v>0</v>
      </c>
    </row>
    <row r="187" spans="1:20" s="11" customFormat="1" ht="13.8" x14ac:dyDescent="0.25">
      <c r="A187" s="177" t="s">
        <v>439</v>
      </c>
      <c r="B187" s="178"/>
      <c r="C187" s="178"/>
      <c r="D187" s="178"/>
      <c r="E187" s="179"/>
      <c r="F187" s="79" t="s">
        <v>440</v>
      </c>
      <c r="G187" s="84"/>
      <c r="H187" s="81"/>
      <c r="I187" s="82"/>
      <c r="J187" s="83"/>
      <c r="K187" s="85">
        <v>273730.59000000003</v>
      </c>
      <c r="L187" s="86"/>
      <c r="M187" s="38"/>
      <c r="N187" s="20"/>
      <c r="O187" s="46"/>
      <c r="P187" s="46"/>
      <c r="Q187" s="46"/>
      <c r="R187" s="21">
        <f t="shared" si="4"/>
        <v>273730.59000000003</v>
      </c>
    </row>
    <row r="188" spans="1:20" s="11" customFormat="1" ht="13.8" x14ac:dyDescent="0.25">
      <c r="A188" s="153" t="s">
        <v>329</v>
      </c>
      <c r="B188" s="154"/>
      <c r="C188" s="154"/>
      <c r="D188" s="154"/>
      <c r="E188" s="155"/>
      <c r="F188" s="87" t="s">
        <v>441</v>
      </c>
      <c r="G188" s="84"/>
      <c r="H188" s="81"/>
      <c r="I188" s="88"/>
      <c r="J188" s="40"/>
      <c r="K188" s="39"/>
      <c r="L188" s="86"/>
      <c r="M188" s="38"/>
      <c r="N188" s="20"/>
      <c r="O188" s="46"/>
      <c r="P188" s="46"/>
      <c r="Q188" s="46"/>
      <c r="R188" s="21">
        <f t="shared" si="4"/>
        <v>0</v>
      </c>
    </row>
    <row r="189" spans="1:20" s="11" customFormat="1" thickBot="1" x14ac:dyDescent="0.3">
      <c r="A189" s="164" t="s">
        <v>222</v>
      </c>
      <c r="B189" s="165"/>
      <c r="C189" s="165"/>
      <c r="D189" s="165"/>
      <c r="E189" s="166"/>
      <c r="F189" s="89" t="s">
        <v>442</v>
      </c>
      <c r="G189" s="90"/>
      <c r="H189" s="91"/>
      <c r="I189" s="92"/>
      <c r="J189" s="93"/>
      <c r="K189" s="94"/>
      <c r="L189" s="95"/>
      <c r="M189" s="96"/>
      <c r="N189" s="45"/>
      <c r="O189" s="57"/>
      <c r="P189" s="57"/>
      <c r="Q189" s="57"/>
      <c r="R189" s="21">
        <f t="shared" si="4"/>
        <v>0</v>
      </c>
      <c r="T189" s="35"/>
    </row>
    <row r="190" spans="1:20" s="11" customFormat="1" thickBot="1" x14ac:dyDescent="0.3">
      <c r="A190" s="230">
        <v>2.4</v>
      </c>
      <c r="B190" s="222"/>
      <c r="C190" s="222"/>
      <c r="D190" s="222"/>
      <c r="E190" s="223"/>
      <c r="F190" s="231" t="s">
        <v>221</v>
      </c>
      <c r="G190" s="244"/>
      <c r="H190" s="245"/>
      <c r="I190" s="246">
        <f t="shared" ref="I190:N190" si="5">SUM(I186:I189)</f>
        <v>0</v>
      </c>
      <c r="J190" s="235">
        <f t="shared" si="5"/>
        <v>0</v>
      </c>
      <c r="K190" s="235">
        <f t="shared" si="5"/>
        <v>273730.59000000003</v>
      </c>
      <c r="L190" s="235">
        <f t="shared" si="5"/>
        <v>0</v>
      </c>
      <c r="M190" s="235">
        <f t="shared" si="5"/>
        <v>0</v>
      </c>
      <c r="N190" s="247">
        <f t="shared" si="5"/>
        <v>0</v>
      </c>
      <c r="O190" s="243"/>
      <c r="P190" s="243"/>
      <c r="Q190" s="243"/>
      <c r="R190" s="243">
        <f>SUM(R186:R189)</f>
        <v>273730.59000000003</v>
      </c>
    </row>
    <row r="191" spans="1:20" s="11" customFormat="1" ht="13.8" x14ac:dyDescent="0.25">
      <c r="A191" s="173" t="s">
        <v>345</v>
      </c>
      <c r="B191" s="174"/>
      <c r="C191" s="174"/>
      <c r="D191" s="174"/>
      <c r="E191" s="174"/>
      <c r="F191" s="97" t="s">
        <v>356</v>
      </c>
      <c r="G191" s="98"/>
      <c r="H191" s="91"/>
      <c r="I191" s="99">
        <v>48927</v>
      </c>
      <c r="J191" s="70"/>
      <c r="K191" s="100"/>
      <c r="L191" s="100"/>
      <c r="M191" s="101"/>
      <c r="N191" s="102">
        <v>0</v>
      </c>
      <c r="O191" s="68"/>
      <c r="P191" s="103"/>
      <c r="Q191" s="103"/>
      <c r="R191" s="21">
        <f>SUM(I191:Q191)</f>
        <v>48927</v>
      </c>
    </row>
    <row r="192" spans="1:20" s="11" customFormat="1" ht="13.8" x14ac:dyDescent="0.25">
      <c r="A192" s="162" t="s">
        <v>371</v>
      </c>
      <c r="B192" s="163"/>
      <c r="C192" s="163"/>
      <c r="D192" s="163"/>
      <c r="E192" s="163"/>
      <c r="F192" s="104" t="s">
        <v>370</v>
      </c>
      <c r="G192" s="105"/>
      <c r="H192" s="91"/>
      <c r="I192" s="106"/>
      <c r="J192" s="70"/>
      <c r="K192" s="107"/>
      <c r="L192" s="107"/>
      <c r="M192" s="70"/>
      <c r="N192" s="75">
        <v>0</v>
      </c>
      <c r="O192" s="46"/>
      <c r="P192" s="47"/>
      <c r="Q192" s="47"/>
      <c r="R192" s="21">
        <f>SUM(I192:Q192)</f>
        <v>0</v>
      </c>
    </row>
    <row r="193" spans="1:20" s="11" customFormat="1" ht="13.8" x14ac:dyDescent="0.25">
      <c r="A193" s="162" t="s">
        <v>375</v>
      </c>
      <c r="B193" s="163"/>
      <c r="C193" s="163"/>
      <c r="D193" s="163"/>
      <c r="E193" s="163"/>
      <c r="F193" s="108" t="s">
        <v>443</v>
      </c>
      <c r="G193" s="105"/>
      <c r="H193" s="91"/>
      <c r="I193" s="106"/>
      <c r="J193" s="70"/>
      <c r="K193" s="107"/>
      <c r="L193" s="107"/>
      <c r="M193" s="70"/>
      <c r="N193" s="73">
        <v>0</v>
      </c>
      <c r="O193" s="46"/>
      <c r="P193" s="47"/>
      <c r="Q193" s="47"/>
      <c r="R193" s="21">
        <f>SUM(I193:Q193)</f>
        <v>0</v>
      </c>
    </row>
    <row r="194" spans="1:20" s="11" customFormat="1" thickBot="1" x14ac:dyDescent="0.3">
      <c r="A194" s="175" t="s">
        <v>374</v>
      </c>
      <c r="B194" s="176"/>
      <c r="C194" s="176"/>
      <c r="D194" s="176"/>
      <c r="E194" s="176"/>
      <c r="F194" s="108" t="s">
        <v>444</v>
      </c>
      <c r="G194" s="90"/>
      <c r="H194" s="91"/>
      <c r="I194" s="106"/>
      <c r="J194" s="70"/>
      <c r="K194" s="107"/>
      <c r="L194" s="95"/>
      <c r="M194" s="96"/>
      <c r="N194" s="109">
        <v>0</v>
      </c>
      <c r="O194" s="110"/>
      <c r="P194" s="111"/>
      <c r="Q194" s="62">
        <v>98875</v>
      </c>
      <c r="R194" s="21">
        <f>SUM(I194:Q194)</f>
        <v>98875</v>
      </c>
    </row>
    <row r="195" spans="1:20" s="11" customFormat="1" thickBot="1" x14ac:dyDescent="0.3">
      <c r="A195" s="230">
        <v>2.5</v>
      </c>
      <c r="B195" s="222"/>
      <c r="C195" s="222"/>
      <c r="D195" s="222"/>
      <c r="E195" s="223"/>
      <c r="F195" s="231" t="s">
        <v>376</v>
      </c>
      <c r="G195" s="238">
        <f t="shared" ref="G195:N195" si="6">SUM(G191:G194)</f>
        <v>0</v>
      </c>
      <c r="H195" s="238">
        <f t="shared" si="6"/>
        <v>0</v>
      </c>
      <c r="I195" s="240">
        <f t="shared" si="6"/>
        <v>48927</v>
      </c>
      <c r="J195" s="234">
        <f t="shared" si="6"/>
        <v>0</v>
      </c>
      <c r="K195" s="234">
        <f t="shared" si="6"/>
        <v>0</v>
      </c>
      <c r="L195" s="234">
        <f t="shared" si="6"/>
        <v>0</v>
      </c>
      <c r="M195" s="234">
        <f t="shared" si="6"/>
        <v>0</v>
      </c>
      <c r="N195" s="234">
        <f t="shared" si="6"/>
        <v>0</v>
      </c>
      <c r="O195" s="234"/>
      <c r="P195" s="235"/>
      <c r="Q195" s="235">
        <f>SUM(Q191:Q194)</f>
        <v>98875</v>
      </c>
      <c r="R195" s="235">
        <f>SUM(R191:R194)</f>
        <v>147802</v>
      </c>
      <c r="T195" s="35"/>
    </row>
    <row r="196" spans="1:20" s="11" customFormat="1" ht="13.8" x14ac:dyDescent="0.25">
      <c r="A196" s="159" t="s">
        <v>224</v>
      </c>
      <c r="B196" s="160"/>
      <c r="C196" s="160"/>
      <c r="D196" s="160"/>
      <c r="E196" s="161"/>
      <c r="F196" s="112" t="s">
        <v>225</v>
      </c>
      <c r="G196" s="113">
        <v>6037262.5</v>
      </c>
      <c r="H196" s="113">
        <v>6037262.5</v>
      </c>
      <c r="I196" s="114"/>
      <c r="J196" s="15"/>
      <c r="K196" s="107"/>
      <c r="L196" s="100"/>
      <c r="M196" s="17"/>
      <c r="N196" s="67"/>
      <c r="O196" s="68"/>
      <c r="P196" s="103"/>
      <c r="Q196" s="103"/>
      <c r="R196" s="21">
        <f t="shared" si="4"/>
        <v>0</v>
      </c>
    </row>
    <row r="197" spans="1:20" s="11" customFormat="1" ht="13.8" x14ac:dyDescent="0.25">
      <c r="A197" s="164" t="s">
        <v>226</v>
      </c>
      <c r="B197" s="165"/>
      <c r="C197" s="165"/>
      <c r="D197" s="165"/>
      <c r="E197" s="166"/>
      <c r="F197" s="115" t="s">
        <v>227</v>
      </c>
      <c r="G197" s="116"/>
      <c r="H197" s="116"/>
      <c r="I197" s="114"/>
      <c r="J197" s="17"/>
      <c r="K197" s="100"/>
      <c r="L197" s="107"/>
      <c r="M197" s="15"/>
      <c r="N197" s="20">
        <v>0</v>
      </c>
      <c r="O197" s="46"/>
      <c r="P197" s="46"/>
      <c r="Q197" s="46"/>
      <c r="R197" s="21">
        <f t="shared" si="4"/>
        <v>0</v>
      </c>
    </row>
    <row r="198" spans="1:20" s="11" customFormat="1" ht="13.8" x14ac:dyDescent="0.25">
      <c r="A198" s="164" t="s">
        <v>228</v>
      </c>
      <c r="B198" s="165"/>
      <c r="C198" s="165"/>
      <c r="D198" s="165"/>
      <c r="E198" s="166"/>
      <c r="F198" s="115" t="s">
        <v>229</v>
      </c>
      <c r="G198" s="116">
        <v>41338399.5</v>
      </c>
      <c r="H198" s="116">
        <v>41338399.5</v>
      </c>
      <c r="I198" s="114"/>
      <c r="J198" s="15">
        <v>0</v>
      </c>
      <c r="K198" s="107">
        <v>162686.1</v>
      </c>
      <c r="L198" s="107"/>
      <c r="M198" s="38"/>
      <c r="N198" s="20">
        <v>0</v>
      </c>
      <c r="O198" s="46">
        <v>308371.34999999998</v>
      </c>
      <c r="P198" s="46"/>
      <c r="Q198" s="46">
        <v>154034.82</v>
      </c>
      <c r="R198" s="21">
        <f t="shared" si="4"/>
        <v>625092.27</v>
      </c>
    </row>
    <row r="199" spans="1:20" s="11" customFormat="1" ht="13.8" x14ac:dyDescent="0.25">
      <c r="A199" s="164" t="s">
        <v>230</v>
      </c>
      <c r="B199" s="165"/>
      <c r="C199" s="165"/>
      <c r="D199" s="165"/>
      <c r="E199" s="166"/>
      <c r="F199" s="115" t="s">
        <v>231</v>
      </c>
      <c r="G199" s="116"/>
      <c r="H199" s="116"/>
      <c r="I199" s="114"/>
      <c r="J199" s="15">
        <v>59890</v>
      </c>
      <c r="K199" s="107">
        <v>0</v>
      </c>
      <c r="L199" s="107"/>
      <c r="M199" s="70"/>
      <c r="N199" s="20">
        <v>0</v>
      </c>
      <c r="O199" s="46"/>
      <c r="P199" s="46"/>
      <c r="Q199" s="46"/>
      <c r="R199" s="21">
        <f t="shared" si="4"/>
        <v>59890</v>
      </c>
    </row>
    <row r="200" spans="1:20" s="11" customFormat="1" ht="13.8" x14ac:dyDescent="0.25">
      <c r="A200" s="164" t="s">
        <v>232</v>
      </c>
      <c r="B200" s="165"/>
      <c r="C200" s="165"/>
      <c r="D200" s="165"/>
      <c r="E200" s="166"/>
      <c r="F200" s="115" t="s">
        <v>233</v>
      </c>
      <c r="G200" s="116"/>
      <c r="H200" s="116"/>
      <c r="I200" s="114"/>
      <c r="J200" s="15">
        <v>0</v>
      </c>
      <c r="K200" s="107">
        <v>0</v>
      </c>
      <c r="L200" s="107"/>
      <c r="M200" s="70"/>
      <c r="N200" s="20">
        <v>0</v>
      </c>
      <c r="O200" s="46"/>
      <c r="P200" s="46"/>
      <c r="Q200" s="46"/>
      <c r="R200" s="21">
        <f t="shared" si="4"/>
        <v>0</v>
      </c>
    </row>
    <row r="201" spans="1:20" s="11" customFormat="1" ht="13.8" x14ac:dyDescent="0.25">
      <c r="A201" s="164" t="s">
        <v>234</v>
      </c>
      <c r="B201" s="165"/>
      <c r="C201" s="165"/>
      <c r="D201" s="165"/>
      <c r="E201" s="166"/>
      <c r="F201" s="69" t="s">
        <v>235</v>
      </c>
      <c r="G201" s="116"/>
      <c r="H201" s="116"/>
      <c r="I201" s="114"/>
      <c r="J201" s="15">
        <v>0</v>
      </c>
      <c r="K201" s="107">
        <v>0</v>
      </c>
      <c r="L201" s="107"/>
      <c r="M201" s="70"/>
      <c r="N201" s="20">
        <v>0</v>
      </c>
      <c r="O201" s="46"/>
      <c r="P201" s="46"/>
      <c r="Q201" s="46"/>
      <c r="R201" s="21">
        <f t="shared" si="4"/>
        <v>0</v>
      </c>
    </row>
    <row r="202" spans="1:20" s="11" customFormat="1" ht="13.8" x14ac:dyDescent="0.25">
      <c r="A202" s="164" t="s">
        <v>236</v>
      </c>
      <c r="B202" s="165"/>
      <c r="C202" s="165"/>
      <c r="D202" s="165"/>
      <c r="E202" s="166"/>
      <c r="F202" s="115" t="s">
        <v>237</v>
      </c>
      <c r="G202" s="116"/>
      <c r="H202" s="116"/>
      <c r="I202" s="114"/>
      <c r="J202" s="15"/>
      <c r="K202" s="107"/>
      <c r="L202" s="107"/>
      <c r="M202" s="70"/>
      <c r="N202" s="20"/>
      <c r="O202" s="46"/>
      <c r="P202" s="46"/>
      <c r="Q202" s="46"/>
      <c r="R202" s="21">
        <f t="shared" si="4"/>
        <v>0</v>
      </c>
    </row>
    <row r="203" spans="1:20" s="11" customFormat="1" ht="13.8" x14ac:dyDescent="0.25">
      <c r="A203" s="164" t="s">
        <v>238</v>
      </c>
      <c r="B203" s="165"/>
      <c r="C203" s="165"/>
      <c r="D203" s="165"/>
      <c r="E203" s="166"/>
      <c r="F203" s="69" t="s">
        <v>239</v>
      </c>
      <c r="G203" s="116">
        <v>646322.5</v>
      </c>
      <c r="H203" s="116">
        <v>646322.5</v>
      </c>
      <c r="I203" s="114"/>
      <c r="J203" s="15"/>
      <c r="K203" s="107"/>
      <c r="L203" s="107"/>
      <c r="M203" s="70"/>
      <c r="N203" s="20"/>
      <c r="O203" s="46"/>
      <c r="P203" s="46"/>
      <c r="Q203" s="46"/>
      <c r="R203" s="21">
        <f t="shared" si="4"/>
        <v>0</v>
      </c>
    </row>
    <row r="204" spans="1:20" s="11" customFormat="1" ht="13.8" x14ac:dyDescent="0.25">
      <c r="A204" s="164" t="s">
        <v>240</v>
      </c>
      <c r="B204" s="165"/>
      <c r="C204" s="165"/>
      <c r="D204" s="165"/>
      <c r="E204" s="166"/>
      <c r="F204" s="115" t="s">
        <v>241</v>
      </c>
      <c r="G204" s="116">
        <v>23070000.5</v>
      </c>
      <c r="H204" s="116">
        <v>23070000.5</v>
      </c>
      <c r="I204" s="114"/>
      <c r="J204" s="15"/>
      <c r="K204" s="107">
        <v>5579893.5499999998</v>
      </c>
      <c r="L204" s="107"/>
      <c r="M204" s="70"/>
      <c r="N204" s="20"/>
      <c r="O204" s="46"/>
      <c r="P204" s="46"/>
      <c r="Q204" s="46"/>
      <c r="R204" s="21">
        <f t="shared" si="4"/>
        <v>5579893.5499999998</v>
      </c>
    </row>
    <row r="205" spans="1:20" s="11" customFormat="1" ht="13.8" x14ac:dyDescent="0.25">
      <c r="A205" s="164" t="s">
        <v>386</v>
      </c>
      <c r="B205" s="165"/>
      <c r="C205" s="165"/>
      <c r="D205" s="165"/>
      <c r="E205" s="166"/>
      <c r="F205" s="115" t="s">
        <v>385</v>
      </c>
      <c r="G205" s="116"/>
      <c r="H205" s="116"/>
      <c r="I205" s="114"/>
      <c r="J205" s="15"/>
      <c r="K205" s="107"/>
      <c r="L205" s="107"/>
      <c r="M205" s="70"/>
      <c r="N205" s="20">
        <v>0</v>
      </c>
      <c r="O205" s="46"/>
      <c r="P205" s="46"/>
      <c r="Q205" s="46"/>
      <c r="R205" s="21">
        <f t="shared" si="4"/>
        <v>0</v>
      </c>
    </row>
    <row r="206" spans="1:20" s="11" customFormat="1" ht="13.8" x14ac:dyDescent="0.25">
      <c r="A206" s="164" t="s">
        <v>242</v>
      </c>
      <c r="B206" s="165"/>
      <c r="C206" s="165"/>
      <c r="D206" s="165"/>
      <c r="E206" s="166"/>
      <c r="F206" s="115" t="s">
        <v>243</v>
      </c>
      <c r="G206" s="116"/>
      <c r="H206" s="116"/>
      <c r="I206" s="114"/>
      <c r="J206" s="15">
        <v>0</v>
      </c>
      <c r="K206" s="107"/>
      <c r="L206" s="107"/>
      <c r="M206" s="70"/>
      <c r="N206" s="20">
        <v>0</v>
      </c>
      <c r="O206" s="46"/>
      <c r="P206" s="46"/>
      <c r="Q206" s="46"/>
      <c r="R206" s="21">
        <f t="shared" si="4"/>
        <v>0</v>
      </c>
    </row>
    <row r="207" spans="1:20" s="11" customFormat="1" ht="13.8" x14ac:dyDescent="0.25">
      <c r="A207" s="167" t="s">
        <v>328</v>
      </c>
      <c r="B207" s="168"/>
      <c r="C207" s="168"/>
      <c r="D207" s="168"/>
      <c r="E207" s="169"/>
      <c r="F207" s="117" t="s">
        <v>245</v>
      </c>
      <c r="G207" s="116"/>
      <c r="H207" s="116"/>
      <c r="I207" s="114"/>
      <c r="J207" s="15"/>
      <c r="K207" s="107"/>
      <c r="L207" s="107"/>
      <c r="M207" s="70"/>
      <c r="N207" s="20"/>
      <c r="O207" s="46"/>
      <c r="P207" s="46"/>
      <c r="Q207" s="46"/>
      <c r="R207" s="21">
        <f t="shared" si="4"/>
        <v>0</v>
      </c>
    </row>
    <row r="208" spans="1:20" s="11" customFormat="1" ht="13.8" x14ac:dyDescent="0.25">
      <c r="A208" s="164" t="s">
        <v>244</v>
      </c>
      <c r="B208" s="165"/>
      <c r="C208" s="165"/>
      <c r="D208" s="165"/>
      <c r="E208" s="166"/>
      <c r="F208" s="115" t="s">
        <v>245</v>
      </c>
      <c r="G208" s="116">
        <v>75027377.5</v>
      </c>
      <c r="H208" s="116">
        <v>75027377.5</v>
      </c>
      <c r="I208" s="114"/>
      <c r="J208" s="15"/>
      <c r="K208" s="107">
        <v>468950</v>
      </c>
      <c r="L208" s="107"/>
      <c r="M208" s="15">
        <v>1656694.24</v>
      </c>
      <c r="N208" s="20">
        <v>655114.93999999994</v>
      </c>
      <c r="O208" s="46"/>
      <c r="P208" s="46"/>
      <c r="Q208" s="46"/>
      <c r="R208" s="21">
        <f t="shared" si="4"/>
        <v>2780759.18</v>
      </c>
    </row>
    <row r="209" spans="1:20" s="11" customFormat="1" ht="13.8" x14ac:dyDescent="0.25">
      <c r="A209" s="164" t="s">
        <v>246</v>
      </c>
      <c r="B209" s="165"/>
      <c r="C209" s="165"/>
      <c r="D209" s="165"/>
      <c r="E209" s="166"/>
      <c r="F209" s="115" t="s">
        <v>247</v>
      </c>
      <c r="G209" s="116"/>
      <c r="H209" s="116"/>
      <c r="I209" s="114"/>
      <c r="J209" s="15"/>
      <c r="K209" s="107"/>
      <c r="L209" s="107"/>
      <c r="M209" s="70"/>
      <c r="N209" s="20"/>
      <c r="O209" s="46"/>
      <c r="P209" s="46"/>
      <c r="Q209" s="46"/>
      <c r="R209" s="21">
        <f t="shared" ref="R209:R234" si="7">SUM(I209:Q209)</f>
        <v>0</v>
      </c>
    </row>
    <row r="210" spans="1:20" s="11" customFormat="1" ht="13.8" x14ac:dyDescent="0.25">
      <c r="A210" s="164" t="s">
        <v>248</v>
      </c>
      <c r="B210" s="165"/>
      <c r="C210" s="165"/>
      <c r="D210" s="165"/>
      <c r="E210" s="166"/>
      <c r="F210" s="115" t="s">
        <v>249</v>
      </c>
      <c r="G210" s="116">
        <v>3336000.5</v>
      </c>
      <c r="H210" s="116">
        <v>3336000.5</v>
      </c>
      <c r="I210" s="114"/>
      <c r="J210" s="15"/>
      <c r="K210" s="107"/>
      <c r="L210" s="107"/>
      <c r="M210" s="70"/>
      <c r="N210" s="20">
        <v>0</v>
      </c>
      <c r="O210" s="46"/>
      <c r="P210" s="46"/>
      <c r="Q210" s="46"/>
      <c r="R210" s="21">
        <f t="shared" si="7"/>
        <v>0</v>
      </c>
    </row>
    <row r="211" spans="1:20" s="11" customFormat="1" ht="13.8" x14ac:dyDescent="0.25">
      <c r="A211" s="164" t="s">
        <v>250</v>
      </c>
      <c r="B211" s="165"/>
      <c r="C211" s="165"/>
      <c r="D211" s="165"/>
      <c r="E211" s="166"/>
      <c r="F211" s="69" t="s">
        <v>383</v>
      </c>
      <c r="G211" s="116"/>
      <c r="H211" s="116"/>
      <c r="I211" s="114"/>
      <c r="J211" s="15"/>
      <c r="K211" s="107">
        <v>0</v>
      </c>
      <c r="L211" s="107"/>
      <c r="M211" s="70"/>
      <c r="N211" s="20">
        <v>0</v>
      </c>
      <c r="O211" s="46"/>
      <c r="P211" s="46"/>
      <c r="Q211" s="46"/>
      <c r="R211" s="21">
        <f t="shared" si="7"/>
        <v>0</v>
      </c>
    </row>
    <row r="212" spans="1:20" s="11" customFormat="1" ht="13.8" x14ac:dyDescent="0.25">
      <c r="A212" s="164" t="s">
        <v>251</v>
      </c>
      <c r="B212" s="165"/>
      <c r="C212" s="165"/>
      <c r="D212" s="165"/>
      <c r="E212" s="166"/>
      <c r="F212" s="115" t="s">
        <v>252</v>
      </c>
      <c r="G212" s="116"/>
      <c r="H212" s="116"/>
      <c r="I212" s="114"/>
      <c r="J212" s="15"/>
      <c r="K212" s="107"/>
      <c r="L212" s="107"/>
      <c r="M212" s="70"/>
      <c r="N212" s="20"/>
      <c r="O212" s="46"/>
      <c r="P212" s="46"/>
      <c r="Q212" s="46">
        <v>1120522.49</v>
      </c>
      <c r="R212" s="21">
        <f t="shared" si="7"/>
        <v>1120522.49</v>
      </c>
    </row>
    <row r="213" spans="1:20" s="11" customFormat="1" ht="13.8" x14ac:dyDescent="0.25">
      <c r="A213" s="164" t="s">
        <v>253</v>
      </c>
      <c r="B213" s="165"/>
      <c r="C213" s="165"/>
      <c r="D213" s="165"/>
      <c r="E213" s="166"/>
      <c r="F213" s="115" t="s">
        <v>254</v>
      </c>
      <c r="G213" s="116">
        <v>24025000.5</v>
      </c>
      <c r="H213" s="116">
        <v>24025000.5</v>
      </c>
      <c r="I213" s="114"/>
      <c r="J213" s="15">
        <v>4032199.0300000003</v>
      </c>
      <c r="K213" s="107"/>
      <c r="L213" s="107">
        <v>3875383.69</v>
      </c>
      <c r="M213" s="15">
        <v>321461.89</v>
      </c>
      <c r="N213" s="20">
        <v>497200</v>
      </c>
      <c r="O213" s="46"/>
      <c r="P213" s="46"/>
      <c r="Q213" s="46">
        <v>1149721.0900000001</v>
      </c>
      <c r="R213" s="21">
        <f t="shared" si="7"/>
        <v>9875965.6999999993</v>
      </c>
    </row>
    <row r="214" spans="1:20" s="11" customFormat="1" ht="13.8" x14ac:dyDescent="0.25">
      <c r="A214" s="164" t="s">
        <v>255</v>
      </c>
      <c r="B214" s="165"/>
      <c r="C214" s="165"/>
      <c r="D214" s="165"/>
      <c r="E214" s="166"/>
      <c r="F214" s="115" t="s">
        <v>256</v>
      </c>
      <c r="G214" s="116"/>
      <c r="H214" s="116"/>
      <c r="I214" s="114"/>
      <c r="J214" s="15"/>
      <c r="K214" s="107"/>
      <c r="L214" s="107"/>
      <c r="M214" s="70"/>
      <c r="N214" s="45"/>
      <c r="O214" s="46"/>
      <c r="P214" s="46"/>
      <c r="Q214" s="46"/>
      <c r="R214" s="21">
        <f t="shared" si="7"/>
        <v>0</v>
      </c>
    </row>
    <row r="215" spans="1:20" s="11" customFormat="1" ht="13.8" x14ac:dyDescent="0.25">
      <c r="A215" s="164" t="s">
        <v>257</v>
      </c>
      <c r="B215" s="165"/>
      <c r="C215" s="165"/>
      <c r="D215" s="165"/>
      <c r="E215" s="166"/>
      <c r="F215" s="25" t="s">
        <v>258</v>
      </c>
      <c r="G215" s="116"/>
      <c r="H215" s="116"/>
      <c r="I215" s="114"/>
      <c r="J215" s="15"/>
      <c r="K215" s="107"/>
      <c r="L215" s="107"/>
      <c r="M215" s="70"/>
      <c r="N215" s="47"/>
      <c r="O215" s="46"/>
      <c r="P215" s="46"/>
      <c r="Q215" s="46"/>
      <c r="R215" s="21">
        <f t="shared" si="7"/>
        <v>0</v>
      </c>
    </row>
    <row r="216" spans="1:20" s="11" customFormat="1" ht="13.8" x14ac:dyDescent="0.25">
      <c r="A216" s="164" t="s">
        <v>259</v>
      </c>
      <c r="B216" s="165"/>
      <c r="C216" s="165"/>
      <c r="D216" s="165"/>
      <c r="E216" s="166"/>
      <c r="F216" s="25" t="s">
        <v>260</v>
      </c>
      <c r="G216" s="116">
        <v>46738000.5</v>
      </c>
      <c r="H216" s="116">
        <v>46738000.5</v>
      </c>
      <c r="I216" s="114"/>
      <c r="J216" s="15"/>
      <c r="K216" s="107"/>
      <c r="L216" s="107"/>
      <c r="M216" s="70"/>
      <c r="N216" s="20"/>
      <c r="O216" s="46"/>
      <c r="P216" s="46"/>
      <c r="Q216" s="46"/>
      <c r="R216" s="21">
        <f t="shared" si="7"/>
        <v>0</v>
      </c>
    </row>
    <row r="217" spans="1:20" s="11" customFormat="1" ht="13.8" x14ac:dyDescent="0.25">
      <c r="A217" s="164" t="s">
        <v>261</v>
      </c>
      <c r="B217" s="165"/>
      <c r="C217" s="165"/>
      <c r="D217" s="165"/>
      <c r="E217" s="166"/>
      <c r="F217" s="69" t="s">
        <v>262</v>
      </c>
      <c r="G217" s="116">
        <v>450000.5</v>
      </c>
      <c r="H217" s="116">
        <v>450000.5</v>
      </c>
      <c r="I217" s="114"/>
      <c r="J217" s="15"/>
      <c r="K217" s="107"/>
      <c r="L217" s="107"/>
      <c r="M217" s="70"/>
      <c r="N217" s="20"/>
      <c r="O217" s="46"/>
      <c r="P217" s="46"/>
      <c r="Q217" s="46"/>
      <c r="R217" s="21">
        <f t="shared" si="7"/>
        <v>0</v>
      </c>
    </row>
    <row r="218" spans="1:20" s="11" customFormat="1" thickBot="1" x14ac:dyDescent="0.3">
      <c r="A218" s="164" t="s">
        <v>263</v>
      </c>
      <c r="B218" s="165"/>
      <c r="C218" s="165"/>
      <c r="D218" s="165"/>
      <c r="E218" s="166"/>
      <c r="F218" s="118" t="s">
        <v>264</v>
      </c>
      <c r="G218" s="116"/>
      <c r="H218" s="116"/>
      <c r="I218" s="119"/>
      <c r="J218" s="33"/>
      <c r="K218" s="95"/>
      <c r="L218" s="95"/>
      <c r="M218" s="96"/>
      <c r="N218" s="45"/>
      <c r="O218" s="57"/>
      <c r="P218" s="57"/>
      <c r="Q218" s="57"/>
      <c r="R218" s="21">
        <f t="shared" si="7"/>
        <v>0</v>
      </c>
      <c r="T218" s="35"/>
    </row>
    <row r="219" spans="1:20" s="11" customFormat="1" thickBot="1" x14ac:dyDescent="0.3">
      <c r="A219" s="230">
        <v>2.6</v>
      </c>
      <c r="B219" s="222"/>
      <c r="C219" s="222"/>
      <c r="D219" s="222"/>
      <c r="E219" s="223"/>
      <c r="F219" s="231" t="s">
        <v>223</v>
      </c>
      <c r="G219" s="244">
        <f t="shared" ref="G219:M219" si="8">SUM(G196:G218)</f>
        <v>220668364.5</v>
      </c>
      <c r="H219" s="244">
        <f t="shared" si="8"/>
        <v>220668364.5</v>
      </c>
      <c r="I219" s="240">
        <f t="shared" si="8"/>
        <v>0</v>
      </c>
      <c r="J219" s="234">
        <f t="shared" si="8"/>
        <v>4092089.0300000003</v>
      </c>
      <c r="K219" s="235">
        <f t="shared" si="8"/>
        <v>6211529.6499999994</v>
      </c>
      <c r="L219" s="235">
        <f t="shared" si="8"/>
        <v>3875383.69</v>
      </c>
      <c r="M219" s="234">
        <f t="shared" si="8"/>
        <v>1978156.13</v>
      </c>
      <c r="N219" s="247">
        <f>SUM(N191:N218)</f>
        <v>1152314.94</v>
      </c>
      <c r="O219" s="243">
        <f>SUM(O196:O218)</f>
        <v>308371.34999999998</v>
      </c>
      <c r="P219" s="243">
        <f>SUM(P196:P218)</f>
        <v>0</v>
      </c>
      <c r="Q219" s="243">
        <f>SUM(Q196:Q218)</f>
        <v>2424278.4000000004</v>
      </c>
      <c r="R219" s="243">
        <f>SUM(R196:R218)</f>
        <v>20042123.189999998</v>
      </c>
      <c r="T219" s="35"/>
    </row>
    <row r="220" spans="1:20" s="11" customFormat="1" ht="13.8" x14ac:dyDescent="0.25">
      <c r="A220" s="170" t="s">
        <v>305</v>
      </c>
      <c r="B220" s="171"/>
      <c r="C220" s="171"/>
      <c r="D220" s="171"/>
      <c r="E220" s="172"/>
      <c r="F220" s="120" t="s">
        <v>307</v>
      </c>
      <c r="G220" s="116"/>
      <c r="H220" s="116"/>
      <c r="I220" s="82"/>
      <c r="J220" s="40"/>
      <c r="K220" s="39"/>
      <c r="L220" s="39"/>
      <c r="M220" s="40"/>
      <c r="N220" s="45"/>
      <c r="O220" s="68"/>
      <c r="P220" s="68"/>
      <c r="Q220" s="68"/>
      <c r="R220" s="21">
        <f t="shared" si="7"/>
        <v>0</v>
      </c>
    </row>
    <row r="221" spans="1:20" s="11" customFormat="1" ht="13.8" x14ac:dyDescent="0.25">
      <c r="A221" s="162" t="s">
        <v>402</v>
      </c>
      <c r="B221" s="163"/>
      <c r="C221" s="163"/>
      <c r="D221" s="163"/>
      <c r="E221" s="163"/>
      <c r="F221" s="42" t="s">
        <v>445</v>
      </c>
      <c r="G221" s="116">
        <v>35004096.5</v>
      </c>
      <c r="H221" s="116">
        <v>35004096.5</v>
      </c>
      <c r="I221" s="88"/>
      <c r="J221" s="40"/>
      <c r="K221" s="39"/>
      <c r="L221" s="121">
        <v>765924.72</v>
      </c>
      <c r="M221" s="38"/>
      <c r="N221" s="47"/>
      <c r="O221" s="46">
        <v>1902274.21</v>
      </c>
      <c r="P221" s="46">
        <v>12424263.5</v>
      </c>
      <c r="Q221" s="46"/>
      <c r="R221" s="21">
        <f t="shared" si="7"/>
        <v>15092462.43</v>
      </c>
    </row>
    <row r="222" spans="1:20" s="11" customFormat="1" ht="13.8" x14ac:dyDescent="0.25">
      <c r="A222" s="159" t="s">
        <v>266</v>
      </c>
      <c r="B222" s="160"/>
      <c r="C222" s="160"/>
      <c r="D222" s="160"/>
      <c r="E222" s="161"/>
      <c r="F222" s="54" t="s">
        <v>267</v>
      </c>
      <c r="G222" s="116"/>
      <c r="H222" s="116"/>
      <c r="I222" s="114"/>
      <c r="J222" s="17"/>
      <c r="K222" s="100"/>
      <c r="L222" s="107"/>
      <c r="M222" s="70"/>
      <c r="N222" s="20"/>
      <c r="O222" s="46"/>
      <c r="P222" s="46"/>
      <c r="Q222" s="46"/>
      <c r="R222" s="21">
        <f t="shared" si="7"/>
        <v>0</v>
      </c>
    </row>
    <row r="223" spans="1:20" s="11" customFormat="1" ht="13.8" x14ac:dyDescent="0.25">
      <c r="A223" s="164" t="s">
        <v>268</v>
      </c>
      <c r="B223" s="165"/>
      <c r="C223" s="165"/>
      <c r="D223" s="165"/>
      <c r="E223" s="166"/>
      <c r="F223" s="12" t="s">
        <v>269</v>
      </c>
      <c r="G223" s="116"/>
      <c r="H223" s="116"/>
      <c r="I223" s="114"/>
      <c r="J223" s="15"/>
      <c r="K223" s="107"/>
      <c r="L223" s="107"/>
      <c r="M223" s="70"/>
      <c r="N223" s="20"/>
      <c r="O223" s="46"/>
      <c r="P223" s="46"/>
      <c r="Q223" s="46"/>
      <c r="R223" s="21">
        <f t="shared" si="7"/>
        <v>0</v>
      </c>
    </row>
    <row r="224" spans="1:20" s="11" customFormat="1" ht="13.8" x14ac:dyDescent="0.25">
      <c r="A224" s="167" t="s">
        <v>306</v>
      </c>
      <c r="B224" s="168"/>
      <c r="C224" s="168"/>
      <c r="D224" s="168"/>
      <c r="E224" s="169"/>
      <c r="F224" s="24" t="s">
        <v>308</v>
      </c>
      <c r="G224" s="116"/>
      <c r="H224" s="116"/>
      <c r="I224" s="114"/>
      <c r="J224" s="15"/>
      <c r="K224" s="107"/>
      <c r="L224" s="107"/>
      <c r="M224" s="70"/>
      <c r="N224" s="20"/>
      <c r="O224" s="46"/>
      <c r="P224" s="46"/>
      <c r="Q224" s="46"/>
      <c r="R224" s="21">
        <f t="shared" si="7"/>
        <v>0</v>
      </c>
    </row>
    <row r="225" spans="1:20" s="11" customFormat="1" ht="13.8" x14ac:dyDescent="0.25">
      <c r="A225" s="164" t="s">
        <v>270</v>
      </c>
      <c r="B225" s="165"/>
      <c r="C225" s="165"/>
      <c r="D225" s="165"/>
      <c r="E225" s="166"/>
      <c r="F225" s="12" t="s">
        <v>446</v>
      </c>
      <c r="G225" s="116"/>
      <c r="H225" s="116"/>
      <c r="I225" s="114"/>
      <c r="J225" s="15"/>
      <c r="K225" s="107"/>
      <c r="L225" s="107"/>
      <c r="M225" s="70"/>
      <c r="N225" s="20"/>
      <c r="O225" s="46"/>
      <c r="P225" s="46"/>
      <c r="Q225" s="46"/>
      <c r="R225" s="21">
        <f t="shared" si="7"/>
        <v>0</v>
      </c>
    </row>
    <row r="226" spans="1:20" s="11" customFormat="1" ht="13.8" x14ac:dyDescent="0.25">
      <c r="A226" s="164" t="s">
        <v>271</v>
      </c>
      <c r="B226" s="165"/>
      <c r="C226" s="165"/>
      <c r="D226" s="165"/>
      <c r="E226" s="166"/>
      <c r="F226" s="12" t="s">
        <v>272</v>
      </c>
      <c r="G226" s="116"/>
      <c r="H226" s="116"/>
      <c r="I226" s="114"/>
      <c r="J226" s="33"/>
      <c r="K226" s="95"/>
      <c r="L226" s="107"/>
      <c r="M226" s="70"/>
      <c r="N226" s="20"/>
      <c r="O226" s="46"/>
      <c r="P226" s="46"/>
      <c r="Q226" s="46"/>
      <c r="R226" s="21">
        <f t="shared" si="7"/>
        <v>0</v>
      </c>
    </row>
    <row r="227" spans="1:20" s="11" customFormat="1" ht="13.8" x14ac:dyDescent="0.25">
      <c r="A227" s="153" t="s">
        <v>335</v>
      </c>
      <c r="B227" s="154"/>
      <c r="C227" s="154"/>
      <c r="D227" s="154"/>
      <c r="E227" s="155"/>
      <c r="F227" s="12" t="s">
        <v>336</v>
      </c>
      <c r="G227" s="116"/>
      <c r="H227" s="116"/>
      <c r="I227" s="114"/>
      <c r="J227" s="33"/>
      <c r="K227" s="95"/>
      <c r="L227" s="107"/>
      <c r="M227" s="70"/>
      <c r="N227" s="20"/>
      <c r="O227" s="46"/>
      <c r="P227" s="46"/>
      <c r="Q227" s="46"/>
      <c r="R227" s="21">
        <f t="shared" si="7"/>
        <v>0</v>
      </c>
    </row>
    <row r="228" spans="1:20" s="11" customFormat="1" thickBot="1" x14ac:dyDescent="0.3">
      <c r="A228" s="153" t="s">
        <v>309</v>
      </c>
      <c r="B228" s="154"/>
      <c r="C228" s="154"/>
      <c r="D228" s="154"/>
      <c r="E228" s="155"/>
      <c r="F228" s="12" t="s">
        <v>310</v>
      </c>
      <c r="G228" s="116"/>
      <c r="H228" s="116"/>
      <c r="I228" s="119"/>
      <c r="J228" s="33"/>
      <c r="K228" s="95"/>
      <c r="L228" s="95"/>
      <c r="M228" s="96"/>
      <c r="N228" s="45">
        <v>6552276.2699999996</v>
      </c>
      <c r="O228" s="57"/>
      <c r="P228" s="57"/>
      <c r="Q228" s="57"/>
      <c r="R228" s="21">
        <f t="shared" si="7"/>
        <v>6552276.2699999996</v>
      </c>
    </row>
    <row r="229" spans="1:20" s="11" customFormat="1" thickBot="1" x14ac:dyDescent="0.3">
      <c r="A229" s="230">
        <v>2.7</v>
      </c>
      <c r="B229" s="222"/>
      <c r="C229" s="222"/>
      <c r="D229" s="222"/>
      <c r="E229" s="248"/>
      <c r="F229" s="249" t="s">
        <v>265</v>
      </c>
      <c r="G229" s="250">
        <f>SUM(G220:G228)</f>
        <v>35004096.5</v>
      </c>
      <c r="H229" s="250">
        <f>SUM(H220:H228)</f>
        <v>35004096.5</v>
      </c>
      <c r="I229" s="232">
        <f t="shared" ref="I229:N229" si="9">SUM(I220:I228)</f>
        <v>0</v>
      </c>
      <c r="J229" s="232">
        <f t="shared" si="9"/>
        <v>0</v>
      </c>
      <c r="K229" s="234">
        <f t="shared" si="9"/>
        <v>0</v>
      </c>
      <c r="L229" s="234">
        <f t="shared" si="9"/>
        <v>765924.72</v>
      </c>
      <c r="M229" s="234">
        <f t="shared" si="9"/>
        <v>0</v>
      </c>
      <c r="N229" s="243">
        <f t="shared" si="9"/>
        <v>6552276.2699999996</v>
      </c>
      <c r="O229" s="243">
        <f>SUM(O220:O228)</f>
        <v>1902274.21</v>
      </c>
      <c r="P229" s="243">
        <f>SUM(P220:P228)</f>
        <v>12424263.5</v>
      </c>
      <c r="Q229" s="243">
        <f>SUM(Q220:Q228)</f>
        <v>0</v>
      </c>
      <c r="R229" s="243">
        <f>SUM(R220:R228)</f>
        <v>21644738.699999999</v>
      </c>
      <c r="T229" s="35"/>
    </row>
    <row r="230" spans="1:20" s="11" customFormat="1" thickBot="1" x14ac:dyDescent="0.3">
      <c r="A230" s="156" t="s">
        <v>363</v>
      </c>
      <c r="B230" s="157"/>
      <c r="C230" s="157"/>
      <c r="D230" s="157"/>
      <c r="E230" s="158"/>
      <c r="F230" s="122" t="s">
        <v>364</v>
      </c>
      <c r="G230" s="123"/>
      <c r="H230" s="122"/>
      <c r="I230" s="124">
        <v>16814650.370000001</v>
      </c>
      <c r="J230" s="125"/>
      <c r="K230" s="126"/>
      <c r="L230" s="126"/>
      <c r="M230" s="126"/>
      <c r="N230" s="127">
        <v>0</v>
      </c>
      <c r="O230" s="127"/>
      <c r="P230" s="127"/>
      <c r="Q230" s="127"/>
      <c r="R230" s="21">
        <f t="shared" si="7"/>
        <v>16814650.370000001</v>
      </c>
      <c r="T230" s="35"/>
    </row>
    <row r="231" spans="1:20" s="11" customFormat="1" thickBot="1" x14ac:dyDescent="0.3">
      <c r="A231" s="251">
        <v>2.8</v>
      </c>
      <c r="B231" s="252"/>
      <c r="C231" s="252"/>
      <c r="D231" s="252"/>
      <c r="E231" s="253"/>
      <c r="F231" s="254" t="s">
        <v>390</v>
      </c>
      <c r="G231" s="255"/>
      <c r="H231" s="256"/>
      <c r="I231" s="257">
        <f>SUM(I230)</f>
        <v>16814650.370000001</v>
      </c>
      <c r="J231" s="258">
        <f>SUM(J230)</f>
        <v>0</v>
      </c>
      <c r="K231" s="259"/>
      <c r="L231" s="260">
        <f>SUM(L227)</f>
        <v>0</v>
      </c>
      <c r="M231" s="260"/>
      <c r="N231" s="261">
        <f>SUM(N230)</f>
        <v>0</v>
      </c>
      <c r="O231" s="262"/>
      <c r="P231" s="262"/>
      <c r="Q231" s="262"/>
      <c r="R231" s="262">
        <f>SUM(R230)</f>
        <v>16814650.370000001</v>
      </c>
      <c r="T231" s="35"/>
    </row>
    <row r="232" spans="1:20" s="11" customFormat="1" thickBot="1" x14ac:dyDescent="0.3">
      <c r="A232" s="159"/>
      <c r="B232" s="160"/>
      <c r="C232" s="160"/>
      <c r="D232" s="160"/>
      <c r="E232" s="161"/>
      <c r="F232" s="128"/>
      <c r="G232" s="129"/>
      <c r="H232" s="130"/>
      <c r="I232" s="131"/>
      <c r="J232" s="132"/>
      <c r="K232" s="133"/>
      <c r="L232" s="59"/>
      <c r="M232" s="101"/>
      <c r="N232" s="134">
        <v>0</v>
      </c>
      <c r="O232" s="134"/>
      <c r="P232" s="134"/>
      <c r="Q232" s="134"/>
      <c r="R232" s="21">
        <f t="shared" si="7"/>
        <v>0</v>
      </c>
    </row>
    <row r="233" spans="1:20" s="11" customFormat="1" thickBot="1" x14ac:dyDescent="0.3">
      <c r="A233" s="230"/>
      <c r="B233" s="222"/>
      <c r="C233" s="222"/>
      <c r="D233" s="222"/>
      <c r="E233" s="223"/>
      <c r="F233" s="224"/>
      <c r="G233" s="232"/>
      <c r="H233" s="263"/>
      <c r="I233" s="264">
        <f>SUM(I232)</f>
        <v>0</v>
      </c>
      <c r="J233" s="246"/>
      <c r="K233" s="265">
        <f>SUM(K232)</f>
        <v>0</v>
      </c>
      <c r="L233" s="266"/>
      <c r="M233" s="242"/>
      <c r="N233" s="247">
        <f>SUM(N232)</f>
        <v>0</v>
      </c>
      <c r="O233" s="243"/>
      <c r="P233" s="243"/>
      <c r="Q233" s="243"/>
      <c r="R233" s="243">
        <f>SUM(R232)</f>
        <v>0</v>
      </c>
      <c r="T233" s="35"/>
    </row>
    <row r="234" spans="1:20" s="11" customFormat="1" thickBot="1" x14ac:dyDescent="0.3">
      <c r="A234" s="150"/>
      <c r="B234" s="151"/>
      <c r="C234" s="151"/>
      <c r="D234" s="151"/>
      <c r="E234" s="152"/>
      <c r="F234" s="135" t="s">
        <v>273</v>
      </c>
      <c r="G234" s="136">
        <f>+G229+G219+G185+G121+G51</f>
        <v>1354855288</v>
      </c>
      <c r="H234" s="136">
        <f>+H229+H219+H185+H121+H51</f>
        <v>1354855288</v>
      </c>
      <c r="I234" s="137">
        <f>+I231+I195+I185+I121+I51</f>
        <v>48492566.690000005</v>
      </c>
      <c r="J234" s="138">
        <f>+J231+J195+J185+J121+J51+J219</f>
        <v>57561425.910000011</v>
      </c>
      <c r="K234" s="138">
        <f>+K233+K231+K229+K219+K190+K185+K121+K51</f>
        <v>73749554.090000004</v>
      </c>
      <c r="L234" s="138">
        <f>+L231+L229+L219+L195+L190+L185+L121+L51</f>
        <v>49509750.090000004</v>
      </c>
      <c r="M234" s="138">
        <f>+M233+M231+M229+M219+M190+M185+M121+M51</f>
        <v>84885305.510000005</v>
      </c>
      <c r="N234" s="138">
        <f>+N233+N231+N229+N219+N190+N185+N121+N51</f>
        <v>60391213.519999996</v>
      </c>
      <c r="O234" s="138">
        <f>+O233+O231+O229+O219+O190+O185+O121+O51</f>
        <v>71288659.360000014</v>
      </c>
      <c r="P234" s="138">
        <f>+P233+P231+P229+P219+P190+P185+P121+P51</f>
        <v>75453253.159999982</v>
      </c>
      <c r="Q234" s="138">
        <f>+Q233+Q231+Q229+Q219+Q190+Q185+Q121+Q51+Q195</f>
        <v>33819327.590000004</v>
      </c>
      <c r="R234" s="138">
        <f t="shared" si="7"/>
        <v>555151055.91999996</v>
      </c>
      <c r="S234" s="35"/>
      <c r="T234" s="139"/>
    </row>
    <row r="235" spans="1:20" x14ac:dyDescent="0.3">
      <c r="A235" s="140"/>
      <c r="B235" s="140"/>
      <c r="C235" s="140"/>
      <c r="D235" s="140"/>
      <c r="E235" s="140"/>
      <c r="F235" s="141"/>
      <c r="G235" s="142"/>
      <c r="H235" s="141"/>
      <c r="I235" s="143"/>
      <c r="J235" s="144"/>
      <c r="K235" s="144"/>
      <c r="L235" s="144"/>
      <c r="M235" s="144"/>
      <c r="N235" s="145"/>
      <c r="O235" s="145"/>
      <c r="P235" s="145"/>
      <c r="Q235" s="145"/>
      <c r="R235" s="144"/>
    </row>
    <row r="236" spans="1:20" x14ac:dyDescent="0.3">
      <c r="A236" s="140"/>
      <c r="B236" s="140"/>
      <c r="C236" s="140"/>
      <c r="D236" s="140"/>
      <c r="E236" s="140"/>
      <c r="F236" s="141"/>
      <c r="G236" s="146"/>
      <c r="H236" s="141"/>
      <c r="I236" s="143"/>
      <c r="J236" s="144"/>
      <c r="K236" s="144"/>
      <c r="L236" s="144"/>
      <c r="M236" s="144"/>
      <c r="N236" s="147"/>
      <c r="O236" s="147"/>
      <c r="P236" s="147"/>
      <c r="Q236" s="147"/>
      <c r="R236" s="144"/>
      <c r="T236" s="7"/>
    </row>
    <row r="237" spans="1:20" x14ac:dyDescent="0.3">
      <c r="A237" s="140"/>
      <c r="B237" s="140"/>
      <c r="C237" s="140"/>
      <c r="D237" s="140"/>
      <c r="E237" s="140"/>
      <c r="F237" s="141"/>
      <c r="G237" s="142"/>
      <c r="H237" s="141"/>
      <c r="I237" s="143"/>
      <c r="J237" s="144"/>
      <c r="K237" s="144"/>
      <c r="L237" s="144"/>
      <c r="M237" s="144"/>
      <c r="N237" s="147"/>
      <c r="O237" s="147"/>
      <c r="P237" s="147"/>
      <c r="Q237" s="147"/>
      <c r="R237" s="144"/>
      <c r="T237" s="7"/>
    </row>
    <row r="238" spans="1:20" x14ac:dyDescent="0.3">
      <c r="A238" s="140"/>
      <c r="B238" s="140"/>
      <c r="C238" s="140"/>
      <c r="D238" s="140"/>
      <c r="E238" s="140"/>
      <c r="F238" s="141"/>
      <c r="G238" s="142"/>
      <c r="H238" s="141"/>
      <c r="I238" s="143"/>
      <c r="J238" s="144"/>
      <c r="K238" s="144"/>
      <c r="L238" s="144"/>
      <c r="M238" s="144"/>
      <c r="N238" s="147"/>
      <c r="O238" s="147"/>
      <c r="P238" s="147"/>
      <c r="Q238" s="147"/>
      <c r="R238" s="144"/>
      <c r="T238" s="7"/>
    </row>
    <row r="239" spans="1:20" x14ac:dyDescent="0.3">
      <c r="A239" s="140"/>
      <c r="B239" s="140"/>
      <c r="C239" s="140"/>
      <c r="D239" s="140"/>
      <c r="E239" s="140"/>
      <c r="F239" s="148"/>
      <c r="G239" s="149"/>
      <c r="H239" s="141"/>
      <c r="I239" s="143"/>
      <c r="J239" s="144"/>
      <c r="K239" s="144"/>
      <c r="L239" s="144"/>
      <c r="M239" s="144"/>
      <c r="N239" s="147"/>
      <c r="O239" s="147"/>
      <c r="P239" s="147"/>
      <c r="Q239" s="147"/>
      <c r="R239" s="144"/>
      <c r="T239" s="7"/>
    </row>
    <row r="240" spans="1:20" x14ac:dyDescent="0.3">
      <c r="K240"/>
      <c r="L240"/>
      <c r="M240"/>
      <c r="R240"/>
    </row>
    <row r="241" spans="1:18" x14ac:dyDescent="0.3">
      <c r="K241"/>
      <c r="L241"/>
      <c r="M241"/>
      <c r="R241"/>
    </row>
    <row r="242" spans="1:18" x14ac:dyDescent="0.3">
      <c r="A242" s="5"/>
      <c r="K242"/>
      <c r="L242"/>
      <c r="M242"/>
      <c r="R242"/>
    </row>
    <row r="243" spans="1:18" ht="11.25" customHeight="1" x14ac:dyDescent="0.3">
      <c r="A243" s="4"/>
      <c r="K243"/>
      <c r="L243"/>
      <c r="M243"/>
      <c r="R243"/>
    </row>
    <row r="244" spans="1:18" ht="9.75" customHeight="1" x14ac:dyDescent="0.3">
      <c r="A244" s="4"/>
      <c r="K244"/>
      <c r="L244"/>
      <c r="M244"/>
      <c r="R244"/>
    </row>
    <row r="245" spans="1:18" x14ac:dyDescent="0.3">
      <c r="K245"/>
      <c r="L245"/>
      <c r="M245"/>
      <c r="R245"/>
    </row>
    <row r="246" spans="1:18" x14ac:dyDescent="0.3">
      <c r="K246"/>
      <c r="L246"/>
      <c r="M246"/>
      <c r="R246"/>
    </row>
    <row r="247" spans="1:18" x14ac:dyDescent="0.3">
      <c r="K247"/>
      <c r="L247"/>
      <c r="M247"/>
      <c r="R247"/>
    </row>
    <row r="248" spans="1:18" ht="9.75" customHeight="1" x14ac:dyDescent="0.3">
      <c r="A248" s="4"/>
    </row>
  </sheetData>
  <autoFilter ref="A15:T234">
    <filterColumn colId="0" showButton="0"/>
  </autoFilter>
  <mergeCells count="242">
    <mergeCell ref="A1:N1"/>
    <mergeCell ref="F2:Q2"/>
    <mergeCell ref="A3:N3"/>
    <mergeCell ref="A4:N4"/>
    <mergeCell ref="A5:N5"/>
    <mergeCell ref="I13:R13"/>
    <mergeCell ref="N14:N15"/>
    <mergeCell ref="O14:O15"/>
    <mergeCell ref="P14:P15"/>
    <mergeCell ref="Q14:Q15"/>
    <mergeCell ref="R14:R15"/>
    <mergeCell ref="A16:E16"/>
    <mergeCell ref="H14:H15"/>
    <mergeCell ref="I14:I15"/>
    <mergeCell ref="J14:J15"/>
    <mergeCell ref="K14:K15"/>
    <mergeCell ref="L14:L15"/>
    <mergeCell ref="M14:M15"/>
    <mergeCell ref="A14:B15"/>
    <mergeCell ref="C14:C15"/>
    <mergeCell ref="D14:D15"/>
    <mergeCell ref="E14:E15"/>
    <mergeCell ref="F14:F15"/>
    <mergeCell ref="G14:G15"/>
    <mergeCell ref="A23:E23"/>
    <mergeCell ref="A24:E24"/>
    <mergeCell ref="A25:E25"/>
    <mergeCell ref="A26:E26"/>
    <mergeCell ref="A27:E27"/>
    <mergeCell ref="A28:E28"/>
    <mergeCell ref="A17:E17"/>
    <mergeCell ref="A18:E18"/>
    <mergeCell ref="A19:E19"/>
    <mergeCell ref="A20:E20"/>
    <mergeCell ref="A21:E21"/>
    <mergeCell ref="A22:E22"/>
    <mergeCell ref="A35:E35"/>
    <mergeCell ref="A36:E36"/>
    <mergeCell ref="A37:E37"/>
    <mergeCell ref="A38:E38"/>
    <mergeCell ref="A39:E39"/>
    <mergeCell ref="A40:E40"/>
    <mergeCell ref="A29:E29"/>
    <mergeCell ref="A30:E30"/>
    <mergeCell ref="A31:E31"/>
    <mergeCell ref="A32:E32"/>
    <mergeCell ref="A33:E33"/>
    <mergeCell ref="A34:E34"/>
    <mergeCell ref="A47:E47"/>
    <mergeCell ref="A48:E48"/>
    <mergeCell ref="A49:E49"/>
    <mergeCell ref="A50:E50"/>
    <mergeCell ref="A51:E51"/>
    <mergeCell ref="A52:E52"/>
    <mergeCell ref="A41:E41"/>
    <mergeCell ref="A42:E42"/>
    <mergeCell ref="A43:E43"/>
    <mergeCell ref="A44:E44"/>
    <mergeCell ref="A45:E45"/>
    <mergeCell ref="A46:E46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71:E71"/>
    <mergeCell ref="A72:E72"/>
    <mergeCell ref="A73:E73"/>
    <mergeCell ref="A74:E74"/>
    <mergeCell ref="A75:E75"/>
    <mergeCell ref="A76:E76"/>
    <mergeCell ref="A65:E65"/>
    <mergeCell ref="A66:E66"/>
    <mergeCell ref="A67:E67"/>
    <mergeCell ref="A68:E68"/>
    <mergeCell ref="A69:E69"/>
    <mergeCell ref="A70:E70"/>
    <mergeCell ref="A83:E83"/>
    <mergeCell ref="A84:E84"/>
    <mergeCell ref="A85:E85"/>
    <mergeCell ref="A86:E86"/>
    <mergeCell ref="A87:E87"/>
    <mergeCell ref="A88:E88"/>
    <mergeCell ref="A77:E77"/>
    <mergeCell ref="A78:E78"/>
    <mergeCell ref="A79:E79"/>
    <mergeCell ref="A80:E80"/>
    <mergeCell ref="A81:E81"/>
    <mergeCell ref="A82:E82"/>
    <mergeCell ref="A95:E95"/>
    <mergeCell ref="A96:E96"/>
    <mergeCell ref="A97:E97"/>
    <mergeCell ref="A98:E98"/>
    <mergeCell ref="A99:E99"/>
    <mergeCell ref="A100:E100"/>
    <mergeCell ref="A89:E89"/>
    <mergeCell ref="A90:E90"/>
    <mergeCell ref="A91:E91"/>
    <mergeCell ref="A92:E92"/>
    <mergeCell ref="A93:E93"/>
    <mergeCell ref="A94:E94"/>
    <mergeCell ref="A107:E107"/>
    <mergeCell ref="A108:E108"/>
    <mergeCell ref="A109:E109"/>
    <mergeCell ref="A110:E110"/>
    <mergeCell ref="A111:E111"/>
    <mergeCell ref="A112:E112"/>
    <mergeCell ref="A101:E101"/>
    <mergeCell ref="A102:E102"/>
    <mergeCell ref="A103:E103"/>
    <mergeCell ref="A104:E104"/>
    <mergeCell ref="A105:E105"/>
    <mergeCell ref="A106:E106"/>
    <mergeCell ref="A119:E119"/>
    <mergeCell ref="A120:E120"/>
    <mergeCell ref="A121:E121"/>
    <mergeCell ref="A122:E122"/>
    <mergeCell ref="A123:E123"/>
    <mergeCell ref="A124:E124"/>
    <mergeCell ref="A113:E113"/>
    <mergeCell ref="A114:E114"/>
    <mergeCell ref="A115:E115"/>
    <mergeCell ref="A116:E116"/>
    <mergeCell ref="A117:E117"/>
    <mergeCell ref="A118:E118"/>
    <mergeCell ref="A131:E131"/>
    <mergeCell ref="A132:E132"/>
    <mergeCell ref="A133:E133"/>
    <mergeCell ref="A134:E134"/>
    <mergeCell ref="A135:E135"/>
    <mergeCell ref="A136:E136"/>
    <mergeCell ref="A125:E125"/>
    <mergeCell ref="A126:E126"/>
    <mergeCell ref="A127:E127"/>
    <mergeCell ref="A128:E128"/>
    <mergeCell ref="A129:E129"/>
    <mergeCell ref="A130:E130"/>
    <mergeCell ref="A143:E143"/>
    <mergeCell ref="A144:E144"/>
    <mergeCell ref="A145:E145"/>
    <mergeCell ref="A146:E146"/>
    <mergeCell ref="A147:E147"/>
    <mergeCell ref="A148:E148"/>
    <mergeCell ref="A137:E137"/>
    <mergeCell ref="A138:E138"/>
    <mergeCell ref="A139:E139"/>
    <mergeCell ref="A140:E140"/>
    <mergeCell ref="A141:E141"/>
    <mergeCell ref="A142:E142"/>
    <mergeCell ref="A155:E155"/>
    <mergeCell ref="A156:E156"/>
    <mergeCell ref="A157:E157"/>
    <mergeCell ref="A158:E158"/>
    <mergeCell ref="A159:E159"/>
    <mergeCell ref="A160:E160"/>
    <mergeCell ref="A149:E149"/>
    <mergeCell ref="A150:E150"/>
    <mergeCell ref="A151:E151"/>
    <mergeCell ref="A152:E152"/>
    <mergeCell ref="A153:E153"/>
    <mergeCell ref="A154:E154"/>
    <mergeCell ref="A167:E167"/>
    <mergeCell ref="A168:E168"/>
    <mergeCell ref="A169:E169"/>
    <mergeCell ref="A170:E170"/>
    <mergeCell ref="A171:E171"/>
    <mergeCell ref="A172:E172"/>
    <mergeCell ref="A161:E161"/>
    <mergeCell ref="A162:E162"/>
    <mergeCell ref="A163:E163"/>
    <mergeCell ref="A164:E164"/>
    <mergeCell ref="A165:E165"/>
    <mergeCell ref="A166:E166"/>
    <mergeCell ref="A179:E179"/>
    <mergeCell ref="A180:E180"/>
    <mergeCell ref="A181:E181"/>
    <mergeCell ref="A182:E182"/>
    <mergeCell ref="A183:E183"/>
    <mergeCell ref="A184:E184"/>
    <mergeCell ref="A173:E173"/>
    <mergeCell ref="A174:E174"/>
    <mergeCell ref="A175:E175"/>
    <mergeCell ref="A176:E176"/>
    <mergeCell ref="A177:E177"/>
    <mergeCell ref="A178:E178"/>
    <mergeCell ref="A191:E191"/>
    <mergeCell ref="A192:E192"/>
    <mergeCell ref="A193:E193"/>
    <mergeCell ref="A194:E194"/>
    <mergeCell ref="A195:E195"/>
    <mergeCell ref="A196:E196"/>
    <mergeCell ref="A185:E185"/>
    <mergeCell ref="A186:E186"/>
    <mergeCell ref="A187:E187"/>
    <mergeCell ref="A188:E188"/>
    <mergeCell ref="A189:E189"/>
    <mergeCell ref="A190:E190"/>
    <mergeCell ref="A203:E203"/>
    <mergeCell ref="A204:E204"/>
    <mergeCell ref="A205:E205"/>
    <mergeCell ref="A206:E206"/>
    <mergeCell ref="A207:E207"/>
    <mergeCell ref="A208:E208"/>
    <mergeCell ref="A197:E197"/>
    <mergeCell ref="A198:E198"/>
    <mergeCell ref="A199:E199"/>
    <mergeCell ref="A200:E200"/>
    <mergeCell ref="A201:E201"/>
    <mergeCell ref="A202:E202"/>
    <mergeCell ref="A215:E215"/>
    <mergeCell ref="A216:E216"/>
    <mergeCell ref="A217:E217"/>
    <mergeCell ref="A218:E218"/>
    <mergeCell ref="A219:E219"/>
    <mergeCell ref="A220:E220"/>
    <mergeCell ref="A209:E209"/>
    <mergeCell ref="A210:E210"/>
    <mergeCell ref="A211:E211"/>
    <mergeCell ref="A212:E212"/>
    <mergeCell ref="A213:E213"/>
    <mergeCell ref="A214:E214"/>
    <mergeCell ref="A233:E233"/>
    <mergeCell ref="A234:E234"/>
    <mergeCell ref="A227:E227"/>
    <mergeCell ref="A228:E228"/>
    <mergeCell ref="A229:E229"/>
    <mergeCell ref="A230:E230"/>
    <mergeCell ref="A231:E231"/>
    <mergeCell ref="A232:E232"/>
    <mergeCell ref="A221:E221"/>
    <mergeCell ref="A222:E222"/>
    <mergeCell ref="A223:E223"/>
    <mergeCell ref="A224:E224"/>
    <mergeCell ref="A225:E225"/>
    <mergeCell ref="A226:E226"/>
  </mergeCells>
  <pageMargins left="0.23622047244094491" right="0.23622047244094491" top="0.74803149606299213" bottom="0.74803149606299213" header="0.31496062992125984" footer="0.31496062992125984"/>
  <pageSetup paperSize="5" scale="46" fitToHeight="0" orientation="landscape" r:id="rId1"/>
  <ignoredErrors>
    <ignoredError sqref="R16:R50 R52:R120 R122:R184 R186:R189 R191:R194 R196:R218 R220:R228 R230 R234" formulaRange="1"/>
    <ignoredError sqref="R51 R121 R185 R190 R195 R219 R229 R231 R233" formula="1"/>
    <ignoredError sqref="R23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CEA</vt:lpstr>
      <vt:lpstr>'EJECUCION CEA'!Área_de_impresión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nathaliedolores</dc:creator>
  <cp:lastModifiedBy>Elvidami</cp:lastModifiedBy>
  <cp:lastPrinted>2024-10-18T17:50:00Z</cp:lastPrinted>
  <dcterms:created xsi:type="dcterms:W3CDTF">2024-02-16T13:05:39Z</dcterms:created>
  <dcterms:modified xsi:type="dcterms:W3CDTF">2024-10-18T17:50:40Z</dcterms:modified>
</cp:coreProperties>
</file>