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iberato\Desktop\ejecuciones final\2024\"/>
    </mc:Choice>
  </mc:AlternateContent>
  <xr:revisionPtr revIDLastSave="0" documentId="13_ncr:1_{6731DCF6-08DA-486E-9E91-4747EB15AAD2}" xr6:coauthVersionLast="47" xr6:coauthVersionMax="47" xr10:uidLastSave="{00000000-0000-0000-0000-000000000000}"/>
  <bookViews>
    <workbookView xWindow="-120" yWindow="-120" windowWidth="20730" windowHeight="11160" tabRatio="776" xr2:uid="{00000000-000D-0000-FFFF-FFFF00000000}"/>
  </bookViews>
  <sheets>
    <sheet name="EJECUCION CEA" sheetId="2" r:id="rId1"/>
    <sheet name="JUNIO 2024" sheetId="10" r:id="rId2"/>
    <sheet name="9648" sheetId="18" r:id="rId3"/>
    <sheet name="8026" sheetId="19" r:id="rId4"/>
    <sheet name="9664" sheetId="20" r:id="rId5"/>
    <sheet name="9656" sheetId="15" r:id="rId6"/>
    <sheet name="9630" sheetId="21" r:id="rId7"/>
    <sheet name="Hoja1" sheetId="22" r:id="rId8"/>
    <sheet name="PRESTACIONES  9630" sheetId="17" r:id="rId9"/>
  </sheets>
  <definedNames>
    <definedName name="_xlnm._FilterDatabase" localSheetId="4" hidden="1">'9664'!$A$2:$AR$18</definedName>
    <definedName name="_xlnm._FilterDatabase" localSheetId="0" hidden="1">'EJECUCION CEA'!$A$12:$V$241</definedName>
    <definedName name="_xlnm._FilterDatabase" localSheetId="7" hidden="1">Hoja1!$A$2:$G$63</definedName>
    <definedName name="_xlnm._FilterDatabase" localSheetId="8" hidden="1">'PRESTACIONES  9630'!$A$3:$J$3</definedName>
    <definedName name="_xlnm.Print_Area" localSheetId="3">'8026'!$A$1:$Q$34</definedName>
    <definedName name="_xlnm.Print_Area" localSheetId="6">'9630'!$A$1:$AY$34</definedName>
    <definedName name="_xlnm.Print_Area" localSheetId="2">'9648'!$A$1:$Q$34</definedName>
    <definedName name="_xlnm.Print_Area" localSheetId="5">'9656'!$A$1:$AC$30</definedName>
    <definedName name="_xlnm.Print_Area" localSheetId="4">'9664'!$A$1:$AR$36</definedName>
    <definedName name="_xlnm.Print_Area" localSheetId="0">'EJECUCION CEA'!$A$1:$T$255</definedName>
  </definedNames>
  <calcPr calcId="181029"/>
</workbook>
</file>

<file path=xl/calcChain.xml><?xml version="1.0" encoding="utf-8"?>
<calcChain xmlns="http://schemas.openxmlformats.org/spreadsheetml/2006/main">
  <c r="G158" i="2" l="1"/>
  <c r="G236" i="2" l="1"/>
  <c r="G226" i="2"/>
  <c r="G191" i="2"/>
  <c r="G122" i="2"/>
  <c r="G50" i="2"/>
  <c r="G201" i="2"/>
  <c r="G241" i="2" l="1"/>
  <c r="O191" i="2" l="1"/>
  <c r="O226" i="2"/>
  <c r="O236" i="2"/>
  <c r="O122" i="2"/>
  <c r="O50" i="2"/>
  <c r="I226" i="2"/>
  <c r="M236" i="2"/>
  <c r="K236" i="2"/>
  <c r="M201" i="2"/>
  <c r="L201" i="2"/>
  <c r="K201" i="2"/>
  <c r="J201" i="2"/>
  <c r="M196" i="2"/>
  <c r="I196" i="2"/>
  <c r="J196" i="2"/>
  <c r="N169" i="2"/>
  <c r="O241" i="2" l="1"/>
  <c r="L236" i="2"/>
  <c r="L196" i="2"/>
  <c r="K196" i="2" l="1"/>
  <c r="K122" i="2"/>
  <c r="J238" i="2" l="1"/>
  <c r="J236" i="2"/>
  <c r="M226" i="2"/>
  <c r="L226" i="2"/>
  <c r="K226" i="2"/>
  <c r="J226" i="2"/>
  <c r="M50" i="2"/>
  <c r="L50" i="2"/>
  <c r="K50" i="2"/>
  <c r="J50" i="2"/>
  <c r="T17" i="2"/>
  <c r="T19" i="2"/>
  <c r="T20" i="2"/>
  <c r="T24" i="2"/>
  <c r="T25" i="2"/>
  <c r="T27" i="2"/>
  <c r="T30" i="2"/>
  <c r="T31" i="2"/>
  <c r="T32" i="2"/>
  <c r="T33" i="2"/>
  <c r="T34" i="2"/>
  <c r="T37" i="2"/>
  <c r="T38" i="2"/>
  <c r="T41" i="2"/>
  <c r="T44" i="2"/>
  <c r="T46" i="2"/>
  <c r="T48" i="2"/>
  <c r="T49" i="2"/>
  <c r="T51" i="2"/>
  <c r="T53" i="2"/>
  <c r="T57" i="2"/>
  <c r="T60" i="2"/>
  <c r="T63" i="2"/>
  <c r="T66" i="2"/>
  <c r="T69" i="2"/>
  <c r="T71" i="2"/>
  <c r="T72" i="2"/>
  <c r="T75" i="2"/>
  <c r="T77" i="2"/>
  <c r="T81" i="2"/>
  <c r="T82" i="2"/>
  <c r="T85" i="2"/>
  <c r="T90" i="2"/>
  <c r="T98" i="2"/>
  <c r="T106" i="2"/>
  <c r="T109" i="2"/>
  <c r="T111" i="2"/>
  <c r="T113" i="2"/>
  <c r="T114" i="2"/>
  <c r="T116" i="2"/>
  <c r="T124" i="2"/>
  <c r="T127" i="2"/>
  <c r="T131" i="2"/>
  <c r="T138" i="2"/>
  <c r="T140" i="2"/>
  <c r="T141" i="2"/>
  <c r="T142" i="2"/>
  <c r="T149" i="2"/>
  <c r="T150" i="2"/>
  <c r="T152" i="2"/>
  <c r="T153" i="2"/>
  <c r="T154" i="2"/>
  <c r="T161" i="2"/>
  <c r="T163" i="2"/>
  <c r="T172" i="2"/>
  <c r="T176" i="2"/>
  <c r="T177" i="2"/>
  <c r="T181" i="2"/>
  <c r="T184" i="2"/>
  <c r="T185" i="2"/>
  <c r="T194" i="2"/>
  <c r="T195" i="2"/>
  <c r="T202" i="2"/>
  <c r="T208" i="2"/>
  <c r="T209" i="2"/>
  <c r="T210" i="2"/>
  <c r="T214" i="2"/>
  <c r="T216" i="2"/>
  <c r="T219" i="2"/>
  <c r="T221" i="2"/>
  <c r="T222" i="2"/>
  <c r="T223" i="2"/>
  <c r="T224" i="2"/>
  <c r="T225" i="2"/>
  <c r="T227" i="2"/>
  <c r="T228" i="2"/>
  <c r="T229" i="2"/>
  <c r="T230" i="2"/>
  <c r="T231" i="2"/>
  <c r="T232" i="2"/>
  <c r="T233" i="2"/>
  <c r="T234" i="2"/>
  <c r="I238" i="2" l="1"/>
  <c r="I236" i="2"/>
  <c r="I201" i="2"/>
  <c r="I191" i="2"/>
  <c r="M122" i="2"/>
  <c r="L122" i="2"/>
  <c r="J122" i="2"/>
  <c r="I122" i="2"/>
  <c r="N107" i="2" l="1"/>
  <c r="T107" i="2" s="1"/>
  <c r="N235" i="2"/>
  <c r="BH18" i="10"/>
  <c r="N102" i="2"/>
  <c r="T102" i="2" s="1"/>
  <c r="BD18" i="10"/>
  <c r="T235" i="2" l="1"/>
  <c r="N236" i="2"/>
  <c r="AY16" i="21"/>
  <c r="AX15" i="21"/>
  <c r="AX14" i="21"/>
  <c r="AX13" i="21"/>
  <c r="AX12" i="21"/>
  <c r="AX11" i="21"/>
  <c r="AX10" i="21"/>
  <c r="AX9" i="21"/>
  <c r="AX8" i="21"/>
  <c r="AX7" i="21"/>
  <c r="AX6" i="21"/>
  <c r="AX5" i="21"/>
  <c r="AX4" i="21"/>
  <c r="H73" i="22"/>
  <c r="H65" i="22"/>
  <c r="F61" i="22"/>
  <c r="E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F47" i="22"/>
  <c r="G47" i="22" s="1"/>
  <c r="F46" i="22"/>
  <c r="G46" i="22" s="1"/>
  <c r="F45" i="22"/>
  <c r="G45" i="22" s="1"/>
  <c r="F44" i="22"/>
  <c r="G44" i="22" s="1"/>
  <c r="F43" i="22"/>
  <c r="G43" i="22" s="1"/>
  <c r="F42" i="22"/>
  <c r="G42" i="22" s="1"/>
  <c r="F41" i="22"/>
  <c r="G41" i="22" s="1"/>
  <c r="F40" i="22"/>
  <c r="G40" i="22" s="1"/>
  <c r="F39" i="22"/>
  <c r="G39" i="22" s="1"/>
  <c r="F38" i="22"/>
  <c r="G38" i="22" s="1"/>
  <c r="F37" i="22"/>
  <c r="G37" i="22" s="1"/>
  <c r="F36" i="22"/>
  <c r="G36" i="22" s="1"/>
  <c r="F35" i="22"/>
  <c r="G35" i="22" s="1"/>
  <c r="F34" i="22"/>
  <c r="G34" i="22" s="1"/>
  <c r="F33" i="22"/>
  <c r="G33" i="22" s="1"/>
  <c r="F32" i="22"/>
  <c r="G32" i="22" s="1"/>
  <c r="F31" i="22"/>
  <c r="G31" i="22" s="1"/>
  <c r="F30" i="22"/>
  <c r="G30" i="22" s="1"/>
  <c r="F29" i="22"/>
  <c r="G29" i="22" s="1"/>
  <c r="F28" i="22"/>
  <c r="G28" i="22" s="1"/>
  <c r="F27" i="22"/>
  <c r="G27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F20" i="22"/>
  <c r="G20" i="22" s="1"/>
  <c r="F19" i="22"/>
  <c r="G19" i="22" s="1"/>
  <c r="F18" i="22"/>
  <c r="G18" i="22" s="1"/>
  <c r="F17" i="22"/>
  <c r="G17" i="22" s="1"/>
  <c r="F16" i="22"/>
  <c r="G16" i="22" s="1"/>
  <c r="F15" i="22"/>
  <c r="G15" i="22" s="1"/>
  <c r="F14" i="22"/>
  <c r="G14" i="22" s="1"/>
  <c r="F13" i="22"/>
  <c r="G13" i="22" s="1"/>
  <c r="F12" i="22"/>
  <c r="G12" i="22" s="1"/>
  <c r="F11" i="22"/>
  <c r="G11" i="22" s="1"/>
  <c r="F10" i="22"/>
  <c r="G10" i="22" s="1"/>
  <c r="F9" i="22"/>
  <c r="G9" i="22" s="1"/>
  <c r="F8" i="22"/>
  <c r="G8" i="22" s="1"/>
  <c r="F7" i="22"/>
  <c r="G7" i="22" s="1"/>
  <c r="F6" i="22"/>
  <c r="G6" i="22" s="1"/>
  <c r="F5" i="22"/>
  <c r="G5" i="22" s="1"/>
  <c r="F4" i="22"/>
  <c r="G4" i="22" s="1"/>
  <c r="F3" i="22"/>
  <c r="G3" i="22" s="1"/>
  <c r="AU16" i="21"/>
  <c r="AS16" i="21"/>
  <c r="AE16" i="21"/>
  <c r="Q16" i="21"/>
  <c r="I50" i="17"/>
  <c r="E50" i="17"/>
  <c r="F50" i="17"/>
  <c r="G50" i="17"/>
  <c r="G61" i="22" l="1"/>
  <c r="I20" i="17"/>
  <c r="J20" i="17" s="1"/>
  <c r="I21" i="17"/>
  <c r="J21" i="17" s="1"/>
  <c r="I22" i="17"/>
  <c r="I23" i="17"/>
  <c r="J23" i="17" s="1"/>
  <c r="I24" i="17"/>
  <c r="J24" i="17" s="1"/>
  <c r="I25" i="17"/>
  <c r="J25" i="17" s="1"/>
  <c r="I26" i="17"/>
  <c r="J26" i="17" s="1"/>
  <c r="I27" i="17"/>
  <c r="J27" i="17" s="1"/>
  <c r="I28" i="17"/>
  <c r="J28" i="17" s="1"/>
  <c r="I29" i="17"/>
  <c r="J29" i="17" s="1"/>
  <c r="I30" i="17"/>
  <c r="J30" i="17" s="1"/>
  <c r="I31" i="17"/>
  <c r="J31" i="17" s="1"/>
  <c r="I32" i="17"/>
  <c r="J32" i="17" s="1"/>
  <c r="I33" i="17"/>
  <c r="J33" i="17" s="1"/>
  <c r="I34" i="17"/>
  <c r="J34" i="17" s="1"/>
  <c r="I35" i="17"/>
  <c r="J35" i="17" s="1"/>
  <c r="I36" i="17"/>
  <c r="J36" i="17" s="1"/>
  <c r="I37" i="17"/>
  <c r="J37" i="17" s="1"/>
  <c r="I38" i="17"/>
  <c r="J38" i="17" s="1"/>
  <c r="I39" i="17"/>
  <c r="J39" i="17" s="1"/>
  <c r="I40" i="17"/>
  <c r="J40" i="17" s="1"/>
  <c r="I41" i="17"/>
  <c r="J41" i="17" s="1"/>
  <c r="I42" i="17"/>
  <c r="J42" i="17" s="1"/>
  <c r="I43" i="17"/>
  <c r="J43" i="17" s="1"/>
  <c r="I44" i="17"/>
  <c r="J44" i="17" s="1"/>
  <c r="I45" i="17"/>
  <c r="J45" i="17" s="1"/>
  <c r="I46" i="17"/>
  <c r="J46" i="17" s="1"/>
  <c r="I47" i="17"/>
  <c r="J47" i="17" s="1"/>
  <c r="I48" i="17"/>
  <c r="J48" i="17" s="1"/>
  <c r="I19" i="17"/>
  <c r="T16" i="21"/>
  <c r="S16" i="21"/>
  <c r="H49" i="17"/>
  <c r="J19" i="17"/>
  <c r="J22" i="17"/>
  <c r="I5" i="17"/>
  <c r="J5" i="17" s="1"/>
  <c r="I6" i="17"/>
  <c r="J6" i="17" s="1"/>
  <c r="I7" i="17"/>
  <c r="J7" i="17" s="1"/>
  <c r="I8" i="17"/>
  <c r="J8" i="17" s="1"/>
  <c r="I9" i="17"/>
  <c r="J9" i="17" s="1"/>
  <c r="I10" i="17"/>
  <c r="J10" i="17" s="1"/>
  <c r="I11" i="17"/>
  <c r="J11" i="17" s="1"/>
  <c r="I12" i="17"/>
  <c r="J12" i="17" s="1"/>
  <c r="I13" i="17"/>
  <c r="J13" i="17" s="1"/>
  <c r="I14" i="17"/>
  <c r="J14" i="17" s="1"/>
  <c r="I15" i="17"/>
  <c r="J15" i="17" s="1"/>
  <c r="I16" i="17"/>
  <c r="J16" i="17" s="1"/>
  <c r="I17" i="17"/>
  <c r="J17" i="17" s="1"/>
  <c r="I4" i="17"/>
  <c r="J4" i="17" l="1"/>
  <c r="BN18" i="10"/>
  <c r="N117" i="2" s="1"/>
  <c r="T117" i="2" s="1"/>
  <c r="T16" i="15"/>
  <c r="L16" i="15"/>
  <c r="K16" i="15"/>
  <c r="W16" i="15"/>
  <c r="P16" i="15" l="1"/>
  <c r="AA15" i="15"/>
  <c r="AA14" i="15"/>
  <c r="AA13" i="15"/>
  <c r="AA12" i="15"/>
  <c r="AA11" i="15"/>
  <c r="AA10" i="15"/>
  <c r="AA9" i="15"/>
  <c r="AA8" i="15"/>
  <c r="AA7" i="15"/>
  <c r="AA6" i="15"/>
  <c r="AA5" i="15"/>
  <c r="AA4" i="15"/>
  <c r="Z16" i="15"/>
  <c r="T18" i="20"/>
  <c r="AB16" i="15"/>
  <c r="EM5" i="10" l="1"/>
  <c r="BB13" i="10"/>
  <c r="D16" i="18" l="1"/>
  <c r="C16" i="18"/>
  <c r="B16" i="18"/>
  <c r="A16" i="18"/>
  <c r="U16" i="21"/>
  <c r="R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D16" i="21"/>
  <c r="AC16" i="21"/>
  <c r="AA16" i="21"/>
  <c r="Z16" i="21"/>
  <c r="Y16" i="21"/>
  <c r="X16" i="21"/>
  <c r="W16" i="21"/>
  <c r="V16" i="21"/>
  <c r="O16" i="21"/>
  <c r="N16" i="21"/>
  <c r="K16" i="21"/>
  <c r="J16" i="21"/>
  <c r="I16" i="21"/>
  <c r="H16" i="21"/>
  <c r="E16" i="21"/>
  <c r="D16" i="21"/>
  <c r="C16" i="21"/>
  <c r="B16" i="21"/>
  <c r="AW16" i="21"/>
  <c r="AV16" i="21"/>
  <c r="AT16" i="21"/>
  <c r="AB16" i="21"/>
  <c r="P16" i="21"/>
  <c r="M16" i="21"/>
  <c r="L16" i="21"/>
  <c r="G16" i="21"/>
  <c r="F16" i="21"/>
  <c r="A16" i="21"/>
  <c r="AX16" i="21" l="1"/>
  <c r="AX18" i="21" s="1"/>
  <c r="O16" i="15" l="1"/>
  <c r="N16" i="15"/>
  <c r="G16" i="15"/>
  <c r="Q18" i="10"/>
  <c r="N36" i="2" s="1"/>
  <c r="T36" i="2" s="1"/>
  <c r="H16" i="15"/>
  <c r="B16" i="15"/>
  <c r="AQ18" i="20" l="1"/>
  <c r="V18" i="20"/>
  <c r="L18" i="20"/>
  <c r="AB18" i="20"/>
  <c r="U18" i="20"/>
  <c r="AP13" i="20"/>
  <c r="AP11" i="20"/>
  <c r="AJ18" i="20"/>
  <c r="AL18" i="20"/>
  <c r="B18" i="20"/>
  <c r="M18" i="20"/>
  <c r="O18" i="20"/>
  <c r="AI18" i="20"/>
  <c r="Z18" i="20"/>
  <c r="W18" i="20"/>
  <c r="X18" i="20"/>
  <c r="AA18" i="20"/>
  <c r="AD18" i="20"/>
  <c r="AC18" i="20"/>
  <c r="K18" i="20"/>
  <c r="AH18" i="20"/>
  <c r="S18" i="20"/>
  <c r="BP18" i="10"/>
  <c r="N119" i="2" s="1"/>
  <c r="T119" i="2" s="1"/>
  <c r="AF18" i="20"/>
  <c r="R18" i="20"/>
  <c r="Q18" i="20"/>
  <c r="J18" i="20"/>
  <c r="I18" i="20"/>
  <c r="AG18" i="20"/>
  <c r="G18" i="20"/>
  <c r="C16" i="19" l="1"/>
  <c r="AO18" i="20" l="1"/>
  <c r="AN18" i="20"/>
  <c r="AM18" i="20"/>
  <c r="AK18" i="20"/>
  <c r="AE18" i="20"/>
  <c r="Y18" i="20"/>
  <c r="P18" i="20"/>
  <c r="H18" i="20"/>
  <c r="N18" i="20"/>
  <c r="F18" i="20"/>
  <c r="E18" i="20"/>
  <c r="D18" i="20"/>
  <c r="C18" i="20"/>
  <c r="A18" i="20"/>
  <c r="AP17" i="20"/>
  <c r="AP16" i="20"/>
  <c r="AP15" i="20"/>
  <c r="AP14" i="20"/>
  <c r="AP12" i="20"/>
  <c r="AP10" i="20"/>
  <c r="AP9" i="20"/>
  <c r="AP8" i="20"/>
  <c r="AP7" i="20"/>
  <c r="AP6" i="20"/>
  <c r="AP5" i="20"/>
  <c r="AP4" i="20"/>
  <c r="Q21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B16" i="19"/>
  <c r="A16" i="19"/>
  <c r="Q15" i="19"/>
  <c r="Q14" i="19"/>
  <c r="Q13" i="19"/>
  <c r="Q12" i="19"/>
  <c r="Q11" i="19"/>
  <c r="Q10" i="19"/>
  <c r="Q9" i="19"/>
  <c r="Q8" i="19"/>
  <c r="Q7" i="19"/>
  <c r="Q6" i="19"/>
  <c r="Q5" i="19"/>
  <c r="Q4" i="19"/>
  <c r="Q21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Q15" i="18"/>
  <c r="Q14" i="18"/>
  <c r="Q13" i="18"/>
  <c r="Q12" i="18"/>
  <c r="Q11" i="18"/>
  <c r="Q10" i="18"/>
  <c r="Q9" i="18"/>
  <c r="Q8" i="18"/>
  <c r="Q7" i="18"/>
  <c r="Q6" i="18"/>
  <c r="Q5" i="18"/>
  <c r="Q4" i="18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E18" i="10"/>
  <c r="BF18" i="10"/>
  <c r="BG18" i="10"/>
  <c r="BI18" i="10"/>
  <c r="BJ18" i="10"/>
  <c r="BK18" i="10"/>
  <c r="BL18" i="10"/>
  <c r="BM18" i="10"/>
  <c r="BO18" i="10"/>
  <c r="BQ18" i="10"/>
  <c r="BR18" i="10"/>
  <c r="BS18" i="10"/>
  <c r="BT18" i="10"/>
  <c r="BU18" i="10"/>
  <c r="N129" i="2" s="1"/>
  <c r="T129" i="2" s="1"/>
  <c r="BV18" i="10"/>
  <c r="BW18" i="10"/>
  <c r="BX18" i="10"/>
  <c r="BY18" i="10"/>
  <c r="BZ18" i="10"/>
  <c r="CA18" i="10"/>
  <c r="CB18" i="10"/>
  <c r="CC18" i="10"/>
  <c r="CD18" i="10"/>
  <c r="CE18" i="10"/>
  <c r="CF18" i="10"/>
  <c r="CG18" i="10"/>
  <c r="CH18" i="10"/>
  <c r="CI18" i="10"/>
  <c r="CJ18" i="10"/>
  <c r="CK18" i="10"/>
  <c r="CL18" i="10"/>
  <c r="CM18" i="10"/>
  <c r="CN18" i="10"/>
  <c r="CO18" i="10"/>
  <c r="CP18" i="10"/>
  <c r="CQ18" i="10"/>
  <c r="CR18" i="10"/>
  <c r="CS18" i="10"/>
  <c r="CT18" i="10"/>
  <c r="CU18" i="10"/>
  <c r="CV18" i="10"/>
  <c r="CW18" i="10"/>
  <c r="CX18" i="10"/>
  <c r="CY18" i="10"/>
  <c r="CZ18" i="10"/>
  <c r="DA18" i="10"/>
  <c r="DB18" i="10"/>
  <c r="DC18" i="10"/>
  <c r="DD18" i="10"/>
  <c r="DE18" i="10"/>
  <c r="DF18" i="10"/>
  <c r="DG18" i="10"/>
  <c r="DH18" i="10"/>
  <c r="DI18" i="10"/>
  <c r="N188" i="2" s="1"/>
  <c r="T188" i="2" s="1"/>
  <c r="DJ18" i="10"/>
  <c r="DK18" i="10"/>
  <c r="N189" i="2" s="1"/>
  <c r="T189" i="2" s="1"/>
  <c r="DL18" i="10"/>
  <c r="DM18" i="10"/>
  <c r="DN18" i="10"/>
  <c r="DO18" i="10"/>
  <c r="DP18" i="10"/>
  <c r="DQ18" i="10"/>
  <c r="DR18" i="10"/>
  <c r="DS18" i="10"/>
  <c r="DT18" i="10"/>
  <c r="DU18" i="10"/>
  <c r="DV18" i="10"/>
  <c r="DW18" i="10"/>
  <c r="DX18" i="10"/>
  <c r="DY18" i="10"/>
  <c r="DZ18" i="10"/>
  <c r="EA18" i="10"/>
  <c r="EB18" i="10"/>
  <c r="EC18" i="10"/>
  <c r="ED18" i="10"/>
  <c r="EE18" i="10"/>
  <c r="EF18" i="10"/>
  <c r="AD18" i="10"/>
  <c r="AE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EG5" i="10"/>
  <c r="N121" i="2"/>
  <c r="T121" i="2" s="1"/>
  <c r="EM10" i="10"/>
  <c r="J16" i="15"/>
  <c r="AP18" i="20" l="1"/>
  <c r="AP20" i="20" s="1"/>
  <c r="Q16" i="19"/>
  <c r="Q23" i="19" s="1"/>
  <c r="Q16" i="18"/>
  <c r="Q23" i="18" s="1"/>
  <c r="EG18" i="10"/>
  <c r="R16" i="15"/>
  <c r="S16" i="15"/>
  <c r="D16" i="15"/>
  <c r="Q16" i="15"/>
  <c r="I16" i="15"/>
  <c r="F16" i="15"/>
  <c r="M16" i="15"/>
  <c r="V16" i="15"/>
  <c r="X16" i="15"/>
  <c r="U16" i="15"/>
  <c r="N159" i="2" l="1"/>
  <c r="T159" i="2" s="1"/>
  <c r="N88" i="2"/>
  <c r="T88" i="2" s="1"/>
  <c r="N155" i="2" l="1"/>
  <c r="T155" i="2" s="1"/>
  <c r="N145" i="2"/>
  <c r="T145" i="2" s="1"/>
  <c r="EI10" i="10"/>
  <c r="A16" i="15" l="1"/>
  <c r="N42" i="2"/>
  <c r="T42" i="2" s="1"/>
  <c r="Y16" i="15" l="1"/>
  <c r="E16" i="15"/>
  <c r="C16" i="15"/>
  <c r="AA16" i="15" s="1"/>
  <c r="EG3" i="10"/>
  <c r="EG4" i="10"/>
  <c r="EG6" i="10"/>
  <c r="EG7" i="10"/>
  <c r="EG9" i="10"/>
  <c r="AA18" i="15" l="1"/>
  <c r="EG8" i="10"/>
  <c r="EL10" i="10" l="1"/>
  <c r="N86" i="2"/>
  <c r="T86" i="2" s="1"/>
  <c r="I18" i="17" l="1"/>
  <c r="N156" i="2"/>
  <c r="T156" i="2" s="1"/>
  <c r="N93" i="2"/>
  <c r="T93" i="2" s="1"/>
  <c r="J18" i="17" l="1"/>
  <c r="I49" i="17"/>
  <c r="J49" i="17" s="1"/>
  <c r="N212" i="2"/>
  <c r="T212" i="2" s="1"/>
  <c r="N39" i="2" l="1"/>
  <c r="T39" i="2" s="1"/>
  <c r="N28" i="2"/>
  <c r="T28" i="2" s="1"/>
  <c r="N21" i="2"/>
  <c r="T21" i="2" s="1"/>
  <c r="N213" i="2" l="1"/>
  <c r="T213" i="2" s="1"/>
  <c r="N16" i="2" l="1"/>
  <c r="T16" i="2" s="1"/>
  <c r="N68" i="2"/>
  <c r="T68" i="2" s="1"/>
  <c r="EK10" i="10"/>
  <c r="EH10" i="10"/>
  <c r="EJ10" i="10"/>
  <c r="N100" i="2" l="1"/>
  <c r="T100" i="2" s="1"/>
  <c r="EG15" i="10" l="1"/>
  <c r="EG14" i="10"/>
  <c r="EG13" i="10"/>
  <c r="EG12" i="10"/>
  <c r="EG11" i="10"/>
  <c r="EG10" i="10"/>
  <c r="N83" i="2"/>
  <c r="T83" i="2" s="1"/>
  <c r="N73" i="2"/>
  <c r="T73" i="2" s="1"/>
  <c r="N13" i="2" l="1"/>
  <c r="T13" i="2" l="1"/>
  <c r="N40" i="2"/>
  <c r="T40" i="2" s="1"/>
  <c r="N203" i="2" l="1"/>
  <c r="T203" i="2" s="1"/>
  <c r="N171" i="2"/>
  <c r="T171" i="2" s="1"/>
  <c r="N133" i="2"/>
  <c r="T133" i="2" s="1"/>
  <c r="N103" i="2" l="1"/>
  <c r="T103" i="2" s="1"/>
  <c r="N89" i="2"/>
  <c r="T89" i="2" s="1"/>
  <c r="N211" i="2"/>
  <c r="T211" i="2" s="1"/>
  <c r="N180" i="2"/>
  <c r="T180" i="2" s="1"/>
  <c r="N139" i="2"/>
  <c r="T139" i="2" s="1"/>
  <c r="N130" i="2"/>
  <c r="T130" i="2" s="1"/>
  <c r="N218" i="2"/>
  <c r="T218" i="2" s="1"/>
  <c r="N217" i="2"/>
  <c r="T217" i="2" s="1"/>
  <c r="N192" i="2"/>
  <c r="T192" i="2" s="1"/>
  <c r="N170" i="2"/>
  <c r="T170" i="2" s="1"/>
  <c r="N162" i="2"/>
  <c r="T162" i="2" s="1"/>
  <c r="N151" i="2"/>
  <c r="T151" i="2" s="1"/>
  <c r="N118" i="2"/>
  <c r="T118" i="2" s="1"/>
  <c r="N108" i="2"/>
  <c r="T108" i="2" s="1"/>
  <c r="N104" i="2"/>
  <c r="T104" i="2" s="1"/>
  <c r="N199" i="2"/>
  <c r="T199" i="2" s="1"/>
  <c r="N105" i="2"/>
  <c r="T105" i="2" s="1"/>
  <c r="N74" i="2"/>
  <c r="T74" i="2" s="1"/>
  <c r="N200" i="2" l="1"/>
  <c r="T200" i="2" s="1"/>
  <c r="N84" i="2"/>
  <c r="T84" i="2" s="1"/>
  <c r="N18" i="2"/>
  <c r="T18" i="2" s="1"/>
  <c r="N179" i="2"/>
  <c r="T179" i="2" s="1"/>
  <c r="N178" i="2"/>
  <c r="T178" i="2" s="1"/>
  <c r="N173" i="2"/>
  <c r="T173" i="2" s="1"/>
  <c r="N157" i="2"/>
  <c r="T157" i="2" s="1"/>
  <c r="N137" i="2"/>
  <c r="T137" i="2" s="1"/>
  <c r="N110" i="2"/>
  <c r="T110" i="2" s="1"/>
  <c r="N91" i="2"/>
  <c r="T91" i="2" s="1"/>
  <c r="N87" i="2"/>
  <c r="T87" i="2" s="1"/>
  <c r="N220" i="2"/>
  <c r="T220" i="2" s="1"/>
  <c r="N215" i="2"/>
  <c r="T215" i="2" s="1"/>
  <c r="N198" i="2"/>
  <c r="T198" i="2" s="1"/>
  <c r="N190" i="2"/>
  <c r="T190" i="2" s="1"/>
  <c r="N158" i="2"/>
  <c r="T158" i="2" s="1"/>
  <c r="N67" i="2" l="1"/>
  <c r="T67" i="2" s="1"/>
  <c r="N23" i="2"/>
  <c r="T23" i="2" s="1"/>
  <c r="N143" i="2"/>
  <c r="T143" i="2" s="1"/>
  <c r="N182" i="2" l="1"/>
  <c r="T182" i="2" s="1"/>
  <c r="N128" i="2"/>
  <c r="T128" i="2" s="1"/>
  <c r="N115" i="2"/>
  <c r="T115" i="2" s="1"/>
  <c r="N101" i="2"/>
  <c r="T101" i="2" s="1"/>
  <c r="N97" i="2"/>
  <c r="T97" i="2" s="1"/>
  <c r="N92" i="2"/>
  <c r="T92" i="2" s="1"/>
  <c r="N52" i="2"/>
  <c r="T52" i="2" s="1"/>
  <c r="N237" i="2"/>
  <c r="N238" i="2" l="1"/>
  <c r="T237" i="2"/>
  <c r="N196" i="2"/>
  <c r="T196" i="2" s="1"/>
  <c r="N239" i="2" l="1"/>
  <c r="N207" i="2"/>
  <c r="T207" i="2" s="1"/>
  <c r="N206" i="2"/>
  <c r="T206" i="2" s="1"/>
  <c r="N205" i="2"/>
  <c r="T205" i="2" s="1"/>
  <c r="N204" i="2"/>
  <c r="T204" i="2" s="1"/>
  <c r="N187" i="2"/>
  <c r="T187" i="2" s="1"/>
  <c r="N186" i="2"/>
  <c r="T186" i="2" s="1"/>
  <c r="N183" i="2"/>
  <c r="T183" i="2" s="1"/>
  <c r="N175" i="2"/>
  <c r="T175" i="2" s="1"/>
  <c r="N174" i="2"/>
  <c r="T174" i="2" s="1"/>
  <c r="T169" i="2"/>
  <c r="N168" i="2"/>
  <c r="T168" i="2" s="1"/>
  <c r="N167" i="2"/>
  <c r="T167" i="2" s="1"/>
  <c r="N165" i="2"/>
  <c r="T165" i="2" s="1"/>
  <c r="N164" i="2"/>
  <c r="T164" i="2" s="1"/>
  <c r="N160" i="2"/>
  <c r="T160" i="2" s="1"/>
  <c r="N148" i="2"/>
  <c r="T148" i="2" s="1"/>
  <c r="N147" i="2"/>
  <c r="T147" i="2" s="1"/>
  <c r="N146" i="2"/>
  <c r="T146" i="2" s="1"/>
  <c r="N144" i="2"/>
  <c r="T144" i="2" s="1"/>
  <c r="N136" i="2"/>
  <c r="T136" i="2" s="1"/>
  <c r="N135" i="2"/>
  <c r="T135" i="2" s="1"/>
  <c r="N134" i="2"/>
  <c r="T134" i="2" s="1"/>
  <c r="N132" i="2"/>
  <c r="T132" i="2" s="1"/>
  <c r="N126" i="2"/>
  <c r="T126" i="2" s="1"/>
  <c r="N125" i="2"/>
  <c r="T125" i="2" s="1"/>
  <c r="N123" i="2"/>
  <c r="N112" i="2"/>
  <c r="T112" i="2" s="1"/>
  <c r="N99" i="2"/>
  <c r="T99" i="2" s="1"/>
  <c r="N96" i="2"/>
  <c r="T96" i="2" s="1"/>
  <c r="N95" i="2"/>
  <c r="T95" i="2" s="1"/>
  <c r="N94" i="2"/>
  <c r="T94" i="2" s="1"/>
  <c r="N79" i="2"/>
  <c r="T79" i="2" s="1"/>
  <c r="N78" i="2"/>
  <c r="T78" i="2" s="1"/>
  <c r="N76" i="2"/>
  <c r="T76" i="2" s="1"/>
  <c r="N70" i="2"/>
  <c r="T70" i="2" s="1"/>
  <c r="N64" i="2"/>
  <c r="T64" i="2" s="1"/>
  <c r="N62" i="2"/>
  <c r="T62" i="2" s="1"/>
  <c r="N61" i="2"/>
  <c r="T61" i="2" s="1"/>
  <c r="N59" i="2"/>
  <c r="T59" i="2" s="1"/>
  <c r="N58" i="2"/>
  <c r="T58" i="2" s="1"/>
  <c r="N56" i="2"/>
  <c r="T56" i="2" s="1"/>
  <c r="N55" i="2"/>
  <c r="T55" i="2" s="1"/>
  <c r="N54" i="2"/>
  <c r="T54" i="2" s="1"/>
  <c r="N47" i="2"/>
  <c r="T47" i="2" s="1"/>
  <c r="N45" i="2"/>
  <c r="T45" i="2" s="1"/>
  <c r="N43" i="2"/>
  <c r="T43" i="2" s="1"/>
  <c r="N35" i="2"/>
  <c r="T35" i="2" s="1"/>
  <c r="N29" i="2"/>
  <c r="T29" i="2" s="1"/>
  <c r="N26" i="2"/>
  <c r="T26" i="2" s="1"/>
  <c r="N22" i="2"/>
  <c r="T22" i="2" s="1"/>
  <c r="N15" i="2"/>
  <c r="T15" i="2" s="1"/>
  <c r="N14" i="2"/>
  <c r="EG17" i="10"/>
  <c r="EG16" i="10"/>
  <c r="EL11" i="10"/>
  <c r="EI11" i="10"/>
  <c r="EH11" i="10"/>
  <c r="EH12" i="10" s="1"/>
  <c r="T14" i="2" l="1"/>
  <c r="N50" i="2"/>
  <c r="N240" i="2"/>
  <c r="T239" i="2"/>
  <c r="N122" i="2"/>
  <c r="T122" i="2" s="1"/>
  <c r="EL12" i="10"/>
  <c r="EL13" i="10" s="1"/>
  <c r="EK11" i="10"/>
  <c r="EK12" i="10" s="1"/>
  <c r="EI12" i="10"/>
  <c r="EJ11" i="10"/>
  <c r="EJ12" i="10" s="1"/>
  <c r="N197" i="2"/>
  <c r="N201" i="2" s="1"/>
  <c r="N191" i="2"/>
  <c r="T201" i="2" l="1"/>
  <c r="T197" i="2"/>
  <c r="I50" i="2"/>
  <c r="N226" i="2" l="1"/>
  <c r="N241" i="2" s="1"/>
  <c r="I241" i="2"/>
  <c r="T50" i="2"/>
  <c r="S240" i="2"/>
  <c r="S123" i="2"/>
  <c r="S226" i="2"/>
  <c r="R226" i="2"/>
  <c r="Q226" i="2"/>
  <c r="Q240" i="2"/>
  <c r="P240" i="2"/>
  <c r="P123" i="2"/>
  <c r="P226" i="2"/>
  <c r="K240" i="2"/>
  <c r="I240" i="2"/>
  <c r="L238" i="2"/>
  <c r="T238" i="2" l="1"/>
  <c r="T240" i="2"/>
  <c r="T236" i="2"/>
  <c r="T226" i="2"/>
  <c r="Q123" i="2"/>
  <c r="R123" i="2"/>
  <c r="J191" i="2"/>
  <c r="J241" i="2" s="1"/>
  <c r="K191" i="2"/>
  <c r="K241" i="2" s="1"/>
  <c r="M191" i="2"/>
  <c r="M241" i="2" s="1"/>
  <c r="L191" i="2"/>
  <c r="L241" i="2" s="1"/>
  <c r="T241" i="2" l="1"/>
  <c r="T123" i="2"/>
  <c r="T191" i="2"/>
</calcChain>
</file>

<file path=xl/sharedStrings.xml><?xml version="1.0" encoding="utf-8"?>
<sst xmlns="http://schemas.openxmlformats.org/spreadsheetml/2006/main" count="1356" uniqueCount="869">
  <si>
    <t>OBJETO</t>
  </si>
  <si>
    <t>CUENTA</t>
  </si>
  <si>
    <t>SUBCUENTA</t>
  </si>
  <si>
    <t>AUX</t>
  </si>
  <si>
    <t>CONCEPTO</t>
  </si>
  <si>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</si>
  <si>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</si>
  <si>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</si>
  <si>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</si>
  <si>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</si>
  <si>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</si>
  <si>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</si>
  <si>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</si>
  <si>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</si>
  <si>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</si>
  <si>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</si>
  <si>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</si>
  <si>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</si>
  <si>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</si>
  <si>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</si>
  <si>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</si>
  <si>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</si>
  <si>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</si>
  <si>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</si>
  <si>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</si>
  <si>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</si>
  <si>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</si>
  <si>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</si>
  <si>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</si>
  <si>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</si>
  <si>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</si>
  <si>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</si>
  <si>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</si>
  <si>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</si>
  <si>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</si>
  <si>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</si>
  <si>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</si>
  <si>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</si>
  <si>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</si>
  <si>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</si>
  <si>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</si>
  <si>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</si>
  <si>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</si>
  <si>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</si>
  <si>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</si>
  <si>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</si>
  <si>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</si>
  <si>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</si>
  <si>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</si>
  <si>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</si>
  <si>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</si>
  <si>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</si>
  <si>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</si>
  <si>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</si>
  <si>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</si>
  <si>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</si>
  <si>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</si>
  <si>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</si>
  <si>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</si>
  <si>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</si>
  <si>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</si>
  <si>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</si>
  <si>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</si>
  <si>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</si>
  <si>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</si>
  <si>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</si>
  <si>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</si>
  <si>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</si>
  <si>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</si>
  <si>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</si>
  <si>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</si>
  <si>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</si>
  <si>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</si>
  <si>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</si>
  <si>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</si>
  <si>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</si>
  <si>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</si>
  <si>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</si>
  <si>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</si>
  <si>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</si>
  <si>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</si>
  <si>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</si>
  <si>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</si>
  <si>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</si>
  <si>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</si>
  <si>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</si>
  <si>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</si>
  <si>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</si>
  <si>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</si>
  <si>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</si>
  <si>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</si>
  <si>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</si>
  <si>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Reparaciones y mantenimientos menores en edificaciones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</si>
  <si>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</si>
  <si>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</si>
  <si>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</si>
  <si>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</si>
  <si>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</si>
  <si>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</si>
  <si>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</si>
  <si>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</si>
  <si>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</si>
  <si>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</si>
  <si>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</si>
  <si>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</si>
  <si>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</si>
  <si>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</si>
  <si>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</si>
  <si>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</si>
  <si>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</si>
  <si>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</si>
  <si>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</si>
  <si>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</si>
  <si>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</si>
  <si>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</si>
  <si>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</si>
  <si>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</si>
  <si>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</si>
  <si>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</si>
  <si>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</si>
  <si>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</si>
  <si>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</si>
  <si>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</si>
  <si>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</si>
  <si>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</si>
  <si>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</si>
  <si>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</si>
  <si>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</si>
  <si>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</si>
  <si>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</si>
  <si>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</si>
  <si>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</si>
  <si>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</si>
  <si>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</si>
  <si>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</si>
  <si>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</si>
  <si>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</si>
  <si>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</si>
  <si>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</si>
  <si>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</si>
  <si>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</si>
  <si>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</si>
  <si>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</si>
  <si>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</si>
  <si>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</si>
  <si>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</si>
  <si>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</si>
  <si>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</si>
  <si>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</si>
  <si>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</si>
  <si>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</si>
  <si>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</si>
  <si>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</si>
  <si>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</si>
  <si>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</si>
  <si>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</si>
  <si>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</si>
  <si>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</si>
  <si>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</si>
  <si>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</si>
  <si>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</si>
  <si>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</si>
  <si>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</si>
  <si>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</si>
  <si>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</si>
  <si>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</si>
  <si>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</si>
  <si>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</si>
  <si>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</si>
  <si>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</si>
  <si>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</si>
  <si>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</si>
  <si>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</si>
  <si>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</si>
  <si>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</si>
  <si>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</si>
  <si>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</si>
  <si>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</si>
  <si>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</si>
  <si>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</si>
  <si>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</si>
  <si>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</si>
  <si>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</si>
  <si>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</si>
  <si>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</si>
  <si>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</si>
  <si>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</si>
  <si>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</si>
  <si>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</si>
  <si>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</si>
  <si>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</si>
  <si>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</si>
  <si>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</si>
  <si>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</si>
  <si>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</si>
  <si>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</si>
  <si>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</si>
  <si>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</si>
  <si>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</si>
  <si>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</si>
  <si>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</si>
  <si>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</si>
  <si>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</si>
  <si>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</si>
  <si>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</si>
  <si>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</si>
  <si>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</si>
  <si>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</si>
  <si>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</si>
  <si>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</si>
  <si>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</si>
  <si>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</si>
  <si>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</si>
  <si>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</si>
  <si>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</si>
  <si>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</si>
  <si>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</si>
  <si>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</si>
  <si>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</si>
  <si>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</si>
  <si>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</si>
  <si>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</si>
  <si>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</si>
  <si>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</si>
  <si>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</si>
  <si>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</si>
  <si>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</si>
  <si>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</si>
  <si>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2.4.2.2.02</t>
  </si>
  <si>
    <t>Otras transf.corrientes a insts desc. y aut. no finan.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</si>
  <si>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</si>
  <si>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</si>
  <si>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</si>
  <si>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</si>
  <si>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</si>
  <si>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</si>
  <si>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</si>
  <si>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</si>
  <si>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</si>
  <si>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</si>
  <si>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</si>
  <si>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</si>
  <si>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</si>
  <si>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</si>
  <si>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</si>
  <si>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</si>
  <si>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</si>
  <si>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</si>
  <si>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</si>
  <si>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</si>
  <si>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</si>
  <si>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</si>
  <si>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</si>
  <si>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</si>
  <si>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</si>
  <si>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</si>
  <si>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</si>
  <si>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</si>
  <si>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</si>
  <si>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</si>
  <si>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</si>
  <si>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</si>
  <si>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</si>
  <si>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</si>
  <si>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</si>
  <si>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</si>
  <si>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</si>
  <si>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</si>
  <si>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</si>
  <si>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</si>
  <si>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</si>
  <si>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</si>
  <si>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</si>
  <si>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</si>
  <si>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</si>
  <si>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</si>
  <si>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</si>
  <si>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</si>
  <si>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Obras hidraúlicas y sanitarias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</si>
  <si>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</si>
  <si>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</si>
  <si>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</si>
  <si>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</si>
  <si>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</si>
  <si>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</si>
  <si>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</si>
  <si>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</si>
  <si>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</si>
  <si>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</si>
  <si>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</si>
  <si>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</si>
  <si>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</si>
  <si>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</si>
  <si>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</si>
  <si>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</si>
  <si>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</si>
  <si>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</si>
  <si>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</si>
  <si>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</si>
  <si>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</si>
  <si>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</si>
  <si>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</si>
  <si>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</si>
  <si>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</si>
  <si>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</si>
  <si>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</si>
  <si>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</si>
  <si>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</si>
  <si>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</si>
  <si>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</si>
  <si>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</si>
  <si>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</si>
  <si>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</si>
  <si>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</si>
  <si>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</si>
  <si>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</si>
  <si>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</si>
  <si>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</si>
  <si>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</si>
  <si>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</si>
  <si>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Mantenimiento y reparación de obras de ingeniería civilo infraestructura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</si>
  <si>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</si>
  <si>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</si>
  <si>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</si>
  <si>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</si>
  <si>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</si>
  <si>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</si>
  <si>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</si>
  <si>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</si>
  <si>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</si>
  <si>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</si>
  <si>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</si>
  <si>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</si>
  <si>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</si>
  <si>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</si>
  <si>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</si>
  <si>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</si>
  <si>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</si>
  <si>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</si>
  <si>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Disminucion de Ctas por Pagar Internas de Corto Plazo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</si>
  <si>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</si>
  <si>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</si>
  <si>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</si>
  <si>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</si>
  <si>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</si>
  <si>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</si>
  <si>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</si>
  <si>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</si>
  <si>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</si>
  <si>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2.3.5.1-01</t>
  </si>
  <si>
    <t>Productos de Cueros y pieles</t>
  </si>
  <si>
    <t>2.2.3.1</t>
  </si>
  <si>
    <t>2.3.9.4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</si>
  <si>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</si>
  <si>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</si>
  <si>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</si>
  <si>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</si>
  <si>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</si>
  <si>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IMP. SOBRE LA RENTA</t>
  </si>
  <si>
    <t xml:space="preserve">TOTAL </t>
  </si>
  <si>
    <t>SUELDOS FIJOS</t>
  </si>
  <si>
    <t>TRANSF. DE CAPITAL. ASOC. PRIVADAS S/F DE LUCRO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</si>
  <si>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</si>
  <si>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</si>
  <si>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</si>
  <si>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</si>
  <si>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</si>
  <si>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</si>
  <si>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</si>
  <si>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CODIGOS</t>
  </si>
  <si>
    <t>COMPENSACION SERVICIOS DE SEGURIDAD</t>
  </si>
  <si>
    <t>ENERGIA ELECTRICA</t>
  </si>
  <si>
    <t>GASOIL</t>
  </si>
  <si>
    <t>OTROS GASTOS OPERATIVOS DE INSTITUCIONES EMPRESARIALES</t>
  </si>
  <si>
    <t>GASTOS DE REPRESENTACION EN EL PAIS</t>
  </si>
  <si>
    <t>VIATICOS DENTRO DEL PAIS</t>
  </si>
  <si>
    <t>HORAS EXTRAS</t>
  </si>
  <si>
    <t>Viaticos dentro del país</t>
  </si>
  <si>
    <t>240-011965-6</t>
  </si>
  <si>
    <t>SEGUROS DE PERSONAS</t>
  </si>
  <si>
    <t>GASOLINA</t>
  </si>
  <si>
    <t>240-011963-0</t>
  </si>
  <si>
    <t>RESIDUOS SOLIDOS</t>
  </si>
  <si>
    <t>PAGO PRESTACION POR DESVINCULACION</t>
  </si>
  <si>
    <t>AGUA</t>
  </si>
  <si>
    <t>JORNALES</t>
  </si>
  <si>
    <t>TELEFONO</t>
  </si>
  <si>
    <t>2113-01</t>
  </si>
  <si>
    <t>SUELDOS POR PENSION</t>
  </si>
  <si>
    <t>2311-01</t>
  </si>
  <si>
    <t>ALIMENTOS Y BEBIDAS</t>
  </si>
  <si>
    <t>2332-01</t>
  </si>
  <si>
    <t>PROD DE PAPEL Y CARTON</t>
  </si>
  <si>
    <t>2258-01</t>
  </si>
  <si>
    <t>OTROS ALQUILERES</t>
  </si>
  <si>
    <t>2272-08</t>
  </si>
  <si>
    <t>PEAJE</t>
  </si>
  <si>
    <t>2331-01</t>
  </si>
  <si>
    <t>PAPEL DE ESCRITORIO</t>
  </si>
  <si>
    <t>PROD DE ARTES GRAFICA</t>
  </si>
  <si>
    <t>ARTICULOS DE CAUCHO</t>
  </si>
  <si>
    <t>PROD DE CEMENTO</t>
  </si>
  <si>
    <t>GAS GLP</t>
  </si>
  <si>
    <t>2372-99</t>
  </si>
  <si>
    <t>OTROS PRODUCTOS QUIMICOS</t>
  </si>
  <si>
    <t>PUBLICIDAD Y PROPAGANDA</t>
  </si>
  <si>
    <t>2.1.1.3.01</t>
  </si>
  <si>
    <t>Sueldos por Pension</t>
  </si>
  <si>
    <t>2363-04</t>
  </si>
  <si>
    <t>2115-03</t>
  </si>
  <si>
    <t>Teléfono</t>
  </si>
  <si>
    <t>2244-01</t>
  </si>
  <si>
    <t>Transferencias de capital a asociaciones privadas sin fines de lucro</t>
  </si>
  <si>
    <t>GASTOS Judiciales</t>
  </si>
  <si>
    <t>MANT Y REP. DE EQUIPOS DE TRANSPORTE TRACCION Y ELEVACION</t>
  </si>
  <si>
    <t>REPUESTO</t>
  </si>
  <si>
    <t>ACEITES Y GRASAS</t>
  </si>
  <si>
    <t>PRODUCTOS ELECTRICOS Y AFINES</t>
  </si>
  <si>
    <t>CAMARAS AUDIOVISUALES</t>
  </si>
  <si>
    <t>2371-06</t>
  </si>
  <si>
    <t>2262-01</t>
  </si>
  <si>
    <t>2399-01</t>
  </si>
  <si>
    <t>2363-06</t>
  </si>
  <si>
    <t>2613-01</t>
  </si>
  <si>
    <t>2333-01</t>
  </si>
  <si>
    <t>2354-01</t>
  </si>
  <si>
    <t>ELECTRODOMESTICOS</t>
  </si>
  <si>
    <t>PRODUCTOS FORESTALES</t>
  </si>
  <si>
    <t>2355-01</t>
  </si>
  <si>
    <t>ARTICULOS PLASTICOS</t>
  </si>
  <si>
    <t>2619-01</t>
  </si>
  <si>
    <t>2372-06</t>
  </si>
  <si>
    <t>240-011964-8</t>
  </si>
  <si>
    <t>960-367802-6</t>
  </si>
  <si>
    <t>2313-02</t>
  </si>
  <si>
    <t>PRODUCTO AGRICOLA</t>
  </si>
  <si>
    <t>pinturas. Lacas. Barnices diluyentes y absorbentes p/pinturas</t>
  </si>
  <si>
    <t>2281-01</t>
  </si>
  <si>
    <t>2614-01</t>
  </si>
  <si>
    <t>2621-01</t>
  </si>
  <si>
    <t>2392-01</t>
  </si>
  <si>
    <t xml:space="preserve">Herramientas menores </t>
  </si>
  <si>
    <t>2361-02</t>
  </si>
  <si>
    <t>2361-01</t>
  </si>
  <si>
    <t>CONSEJO ESTATAL DEL AZUCAR (CEA.)</t>
  </si>
  <si>
    <t>VALORE EN RD$</t>
  </si>
  <si>
    <t xml:space="preserve">SUB-CAPITULO: </t>
  </si>
  <si>
    <t xml:space="preserve">DAF-: </t>
  </si>
  <si>
    <t>Lubricantes: Aceite de motor, transmisión, de dirección, de diferencial, de frenos, Aceite hidraulico y para sistemas de refrigeración.</t>
  </si>
  <si>
    <t>2.8.1.1.02</t>
  </si>
  <si>
    <t>Concesión de Préstamos de empresas privadas externas</t>
  </si>
  <si>
    <t>2811-02</t>
  </si>
  <si>
    <t>CUENTAS</t>
  </si>
  <si>
    <t>SERVICIOS TELEFONICO DE LARGA DISTANCIA</t>
  </si>
  <si>
    <t>MANT Y REP. DE MUEBLES Y EQ DE OFICINA</t>
  </si>
  <si>
    <t>MANT Y REP. DE MUEBLES Y EQ  TECNOLOGIA E INFORMACION</t>
  </si>
  <si>
    <t>OTROS SERVICIOS DE MANT Y REP DE MAQUINARIA</t>
  </si>
  <si>
    <t>2272-99</t>
  </si>
  <si>
    <t>SERV. SANITARIOS MEDICOS Y VETERINARIOS</t>
  </si>
  <si>
    <t>2283-01</t>
  </si>
  <si>
    <t>MADERA , CORCHO Y SUS MANUFACTURAS</t>
  </si>
  <si>
    <t>2314-01</t>
  </si>
  <si>
    <t>LLANTAS Y NEUMATICOS</t>
  </si>
  <si>
    <t>2353-01</t>
  </si>
  <si>
    <t>ÚTILES DE COCINA Y COMEDOR</t>
  </si>
  <si>
    <t>2395-01</t>
  </si>
  <si>
    <t>240-011966-4</t>
  </si>
  <si>
    <t>2.2.7.2.02</t>
  </si>
  <si>
    <t>Mantenimiento y reparacion de muebles y equipos tecnologia e informacion</t>
  </si>
  <si>
    <t>2.2.7.2.99</t>
  </si>
  <si>
    <t>Otros servicios de mantenimiento y reparacion de maquinaria</t>
  </si>
  <si>
    <t>2.1.5.4.01</t>
  </si>
  <si>
    <t>VACACIONES</t>
  </si>
  <si>
    <t>2116-01</t>
  </si>
  <si>
    <t>PASAJES Y GASTOS DE TRANSPORTE</t>
  </si>
  <si>
    <t>2241-01</t>
  </si>
  <si>
    <t>2272-07</t>
  </si>
  <si>
    <t>MANT Y REP DE INSTALACIONES ELECTRICAS</t>
  </si>
  <si>
    <t>Libros, Revistas y Periodicos</t>
  </si>
  <si>
    <t>2334-01</t>
  </si>
  <si>
    <t>2363-03</t>
  </si>
  <si>
    <t>2391-01</t>
  </si>
  <si>
    <t>Productos y utiles Diversos</t>
  </si>
  <si>
    <t>2399-05</t>
  </si>
  <si>
    <t>2.3.9.9.05</t>
  </si>
  <si>
    <t>Aportaciones de Capital al Poder Legislativo</t>
  </si>
  <si>
    <t>2521-01</t>
  </si>
  <si>
    <t>2.5.2.1.01</t>
  </si>
  <si>
    <t>2652-01</t>
  </si>
  <si>
    <t>2657-01</t>
  </si>
  <si>
    <t>Otros Servicios Tecnicos Profesionales</t>
  </si>
  <si>
    <t>2287-06</t>
  </si>
  <si>
    <t>2372-05</t>
  </si>
  <si>
    <t>SUELDO ANUAL 13</t>
  </si>
  <si>
    <t>2114-01</t>
  </si>
  <si>
    <t>LIMPIEZA Y DESMALEZAMIENO DE TERRENOS</t>
  </si>
  <si>
    <t>2271-03</t>
  </si>
  <si>
    <t>2.2.7.1.03</t>
  </si>
  <si>
    <t>Limpieza y desmalezamiento de terrenos</t>
  </si>
  <si>
    <t>ACCESORIOS</t>
  </si>
  <si>
    <t>2398-02</t>
  </si>
  <si>
    <t>TRANSFERENCIA DEL CAPITAL DESTINADA INST PUBLICAS</t>
  </si>
  <si>
    <t>2591-01</t>
  </si>
  <si>
    <t>2.5.9.1.01</t>
  </si>
  <si>
    <t>Transferencia del capital destinada instituciones publicas</t>
  </si>
  <si>
    <t>SERVICIO DE INTERNET Y TELEVISION POR CABLE</t>
  </si>
  <si>
    <t>2254-01</t>
  </si>
  <si>
    <t>Alquileres de equipos de transporte, traccion y elevacion</t>
  </si>
  <si>
    <t>2286-02</t>
  </si>
  <si>
    <t>2552-02</t>
  </si>
  <si>
    <t>Otras transferencias de capital a instituciones publicas financieras monetarias</t>
  </si>
  <si>
    <t>2.5.5.2.02</t>
  </si>
  <si>
    <t>Otras Transferencias de capital a instituciones publicas financieras monetarias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</si>
  <si>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</si>
  <si>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</si>
  <si>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</si>
  <si>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t>2286-01</t>
  </si>
  <si>
    <t>Eventos General</t>
  </si>
  <si>
    <t>2287-04</t>
  </si>
  <si>
    <t>Servicios de capacitacion</t>
  </si>
  <si>
    <t>2292-01</t>
  </si>
  <si>
    <t>Servicios de alimentacion</t>
  </si>
  <si>
    <t>2362-01</t>
  </si>
  <si>
    <t>2364-04</t>
  </si>
  <si>
    <t>Gas natural</t>
  </si>
  <si>
    <t>2371-07</t>
  </si>
  <si>
    <t>2.3.7.1.07</t>
  </si>
  <si>
    <t>2.4.1.2.01</t>
  </si>
  <si>
    <t>2412-01</t>
  </si>
  <si>
    <t>2654-01</t>
  </si>
  <si>
    <t>Sistemas y equipos de climatizacion</t>
  </si>
  <si>
    <t>Equipo de comunicación, telecomunicaciones y señalizacion</t>
  </si>
  <si>
    <t>2655-01</t>
  </si>
  <si>
    <t>Equipo de comunicación, telecomunicaciones y señalización</t>
  </si>
  <si>
    <t>2243-01</t>
  </si>
  <si>
    <t>2322-01</t>
  </si>
  <si>
    <t>2341-01</t>
  </si>
  <si>
    <t>2393-01</t>
  </si>
  <si>
    <t>Utiles menores medicos quirurgicos y de laboratorios</t>
  </si>
  <si>
    <t>2.3.9.3.01</t>
  </si>
  <si>
    <t>Utiles menores Medicos quirurgicos y de laboratorio</t>
  </si>
  <si>
    <t>2642-01</t>
  </si>
  <si>
    <t>Carrocerias y remolques</t>
  </si>
  <si>
    <t>2.6.4.2.01</t>
  </si>
  <si>
    <t>2271-99</t>
  </si>
  <si>
    <t>2.2.7.1.99</t>
  </si>
  <si>
    <t>Otros mantenimientos, reparaciones y sus derivados, no identificados precedentemente</t>
  </si>
  <si>
    <t>2285-02</t>
  </si>
  <si>
    <t>lavanderia</t>
  </si>
  <si>
    <t>2.2.8.5.02</t>
  </si>
  <si>
    <t>2324-01</t>
  </si>
  <si>
    <t>calzados</t>
  </si>
  <si>
    <t>2372-03</t>
  </si>
  <si>
    <t>Productos quimicos de uso personal y de laboratorios</t>
  </si>
  <si>
    <t>2612-01</t>
  </si>
  <si>
    <t>2142-04</t>
  </si>
  <si>
    <t>OTRAS GRATIFCACIONES</t>
  </si>
  <si>
    <t>ADQUISICION DE ACTIVOS FINANCIEROS CON FINES DE POLÍTICAS</t>
  </si>
  <si>
    <t>COMP FACT CAEI</t>
  </si>
  <si>
    <t>2.2.5.2.01</t>
  </si>
  <si>
    <t>Alquileres de Máquinas y equipos de producción</t>
  </si>
  <si>
    <t>2252-01</t>
  </si>
  <si>
    <t>2263-01</t>
  </si>
  <si>
    <t>2271-06</t>
  </si>
  <si>
    <t>2271-02</t>
  </si>
  <si>
    <t>Servicios especiales de mantenimiento y reparación</t>
  </si>
  <si>
    <t>2112-06</t>
  </si>
  <si>
    <t>2111-01</t>
  </si>
  <si>
    <t>2122-03</t>
  </si>
  <si>
    <t>2122-05</t>
  </si>
  <si>
    <t>2132-01</t>
  </si>
  <si>
    <t>2151-01</t>
  </si>
  <si>
    <t>240-015792-2</t>
  </si>
  <si>
    <t>240-017754-0</t>
  </si>
  <si>
    <t>240-016241-1</t>
  </si>
  <si>
    <t>240-005616-6</t>
  </si>
  <si>
    <t>240-009833-0</t>
  </si>
  <si>
    <t>107-00317-1</t>
  </si>
  <si>
    <t>240-003433-3</t>
  </si>
  <si>
    <t>2282-01</t>
  </si>
  <si>
    <t>COMISIONES Y GASTOS BANCARIOS</t>
  </si>
  <si>
    <t>2242-01</t>
  </si>
  <si>
    <t>FLETE</t>
  </si>
  <si>
    <t>2112-08</t>
  </si>
  <si>
    <t>PERSONAL DE CARÁCTER TEMPORAL</t>
  </si>
  <si>
    <t>2112-09</t>
  </si>
  <si>
    <t>2122-06</t>
  </si>
  <si>
    <t>INCENTIVO POR RENDIMINETO INDIVIDUAL</t>
  </si>
  <si>
    <t>2648-01</t>
  </si>
  <si>
    <t>2.1.2.2.01</t>
  </si>
  <si>
    <t>Prima por antiguedad</t>
  </si>
  <si>
    <t>2122-01</t>
  </si>
  <si>
    <t>prima por antigüedad</t>
  </si>
  <si>
    <t>ANALISIS DE LA CUENTA 9656</t>
  </si>
  <si>
    <t>2611-01</t>
  </si>
  <si>
    <t>Muebles y equipos de oficina y estanteria</t>
  </si>
  <si>
    <t>2371-03</t>
  </si>
  <si>
    <t>2.3.7.1.03</t>
  </si>
  <si>
    <t>KEROSENO</t>
  </si>
  <si>
    <t>Fecha</t>
  </si>
  <si>
    <t>No. de Transacción</t>
  </si>
  <si>
    <t>Beneficiario</t>
  </si>
  <si>
    <t>Descripción</t>
  </si>
  <si>
    <t>TOTAL</t>
  </si>
  <si>
    <t>PRESTACIONES SEPTIEMBRE-2023</t>
  </si>
  <si>
    <t>Productos de losa</t>
  </si>
  <si>
    <t>2362-02</t>
  </si>
  <si>
    <t>Producto de Loza</t>
  </si>
  <si>
    <t>MANT Y REP. DE MUEBLES Y EQ  OFICINA</t>
  </si>
  <si>
    <t>hilados, fibras y telas</t>
  </si>
  <si>
    <t>2321-01</t>
  </si>
  <si>
    <t>2271-01</t>
  </si>
  <si>
    <t>Servicios especiales de mantenimiento y reparación en edificaciones</t>
  </si>
  <si>
    <t>2122-08</t>
  </si>
  <si>
    <t>2.1.2.2.08</t>
  </si>
  <si>
    <t>Compensaciones Especiales</t>
  </si>
  <si>
    <t>COMPENSACION ESPECIALES</t>
  </si>
  <si>
    <t>2352-01</t>
  </si>
  <si>
    <t>PROD DE CUERO</t>
  </si>
  <si>
    <t>2361-03</t>
  </si>
  <si>
    <t>OTROS SERVICIOS MANTENIMINETO</t>
  </si>
  <si>
    <t>Productos de Cuero</t>
  </si>
  <si>
    <t>otros servicios mant rep, de maquinaria y equipos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</si>
  <si>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2024</t>
    </r>
  </si>
  <si>
    <t>2152-01</t>
  </si>
  <si>
    <t>2153-01</t>
  </si>
  <si>
    <t>2212-01</t>
  </si>
  <si>
    <t>2213-01</t>
  </si>
  <si>
    <t>2215-01</t>
  </si>
  <si>
    <t>2216-01</t>
  </si>
  <si>
    <t>2217-01</t>
  </si>
  <si>
    <t>2218-01</t>
  </si>
  <si>
    <t>2221-01</t>
  </si>
  <si>
    <t>2222-01</t>
  </si>
  <si>
    <t>2231-01</t>
  </si>
  <si>
    <t>2272-01</t>
  </si>
  <si>
    <t>2272-02</t>
  </si>
  <si>
    <t>2272-06</t>
  </si>
  <si>
    <t>2288-01</t>
  </si>
  <si>
    <t>2289-05</t>
  </si>
  <si>
    <t>2313-03</t>
  </si>
  <si>
    <t>2323-01</t>
  </si>
  <si>
    <t>2371-01</t>
  </si>
  <si>
    <t>2371-02</t>
  </si>
  <si>
    <t>2371-04</t>
  </si>
  <si>
    <t>2371-05</t>
  </si>
  <si>
    <t>2271-07</t>
  </si>
  <si>
    <t>2363-05</t>
  </si>
  <si>
    <t>2.3.6.3.05</t>
  </si>
  <si>
    <t>Productos de Arcillas y derivados</t>
  </si>
  <si>
    <t>2396-01</t>
  </si>
  <si>
    <t>2398-01</t>
  </si>
  <si>
    <t>2288-03</t>
  </si>
  <si>
    <t>2.2.8.8.03</t>
  </si>
  <si>
    <t>Tasas</t>
  </si>
  <si>
    <t>2712-01</t>
  </si>
  <si>
    <t>2.7.1.2.01</t>
  </si>
  <si>
    <t>Obras para edificaciónes no recidencial</t>
  </si>
  <si>
    <t>2399-04</t>
  </si>
  <si>
    <t>DIFERENCIA</t>
  </si>
  <si>
    <t>otras cuentas</t>
  </si>
  <si>
    <t>2.2.9.8.03</t>
  </si>
  <si>
    <t>2.3.9.8.02</t>
  </si>
  <si>
    <t>2512-01</t>
  </si>
  <si>
    <t>Otros mantenimientos, reparaciones y sus derivados, no identificados precedentemente.</t>
  </si>
  <si>
    <t>embargos</t>
  </si>
  <si>
    <t>´´´´´´´´´´´´´´´´</t>
  </si>
  <si>
    <t>flete</t>
  </si>
  <si>
    <t>ANALISIS DE LA CUENTA 9664</t>
  </si>
  <si>
    <t>jornales</t>
  </si>
  <si>
    <t>aceites y grasas</t>
  </si>
  <si>
    <t>gasoil</t>
  </si>
  <si>
    <t>2.2.9.2.03</t>
  </si>
  <si>
    <t>Servicio de catering</t>
  </si>
  <si>
    <t>2292-03</t>
  </si>
  <si>
    <t>servicios de catering</t>
  </si>
  <si>
    <t>2361-05</t>
  </si>
  <si>
    <t>CALZADOS</t>
  </si>
  <si>
    <t>PRENDAS Y ACCESORIOS DE VESTIR</t>
  </si>
  <si>
    <t>HERRAMIENTAS MENORES</t>
  </si>
  <si>
    <t>productos de cemento</t>
  </si>
  <si>
    <t>energia electrica</t>
  </si>
  <si>
    <t>impuesto 0.15</t>
  </si>
  <si>
    <t>comisiones bancarias</t>
  </si>
  <si>
    <t>2132-02</t>
  </si>
  <si>
    <t>Gastos de representación en el exterior</t>
  </si>
  <si>
    <t>2.1.3.2.02</t>
  </si>
  <si>
    <t>impuesto</t>
  </si>
  <si>
    <t>comision</t>
  </si>
  <si>
    <t>gastos</t>
  </si>
  <si>
    <t>ANALISIS DE LA CUENTA 9648</t>
  </si>
  <si>
    <t>ANALISIS DE LA CUENTA 8026</t>
  </si>
  <si>
    <t>ANALISIS DE LA CUENTA 9630</t>
  </si>
  <si>
    <t>IMPRESIÓN, ENCUADERNACION Y ROTULACION</t>
  </si>
  <si>
    <t>CAJA CHICA EJECUTIVA</t>
  </si>
  <si>
    <t>PRESTACIONES</t>
  </si>
  <si>
    <t>SUELDO 13</t>
  </si>
  <si>
    <t>lubricantes</t>
  </si>
  <si>
    <t>accesorios</t>
  </si>
  <si>
    <t>acabados textiles</t>
  </si>
  <si>
    <t xml:space="preserve"> </t>
  </si>
  <si>
    <t>2729-01</t>
  </si>
  <si>
    <t>2291-01</t>
  </si>
  <si>
    <t>otas contrataciones de servicios</t>
  </si>
  <si>
    <t>892640</t>
  </si>
  <si>
    <t>AGUSTIN MEJIA LORENZO</t>
  </si>
  <si>
    <t>892641</t>
  </si>
  <si>
    <t>ALGELYS JOAN LUIS ROA</t>
  </si>
  <si>
    <t>892642</t>
  </si>
  <si>
    <t>BENJAMIN RICHARDSON DE CASTRO</t>
  </si>
  <si>
    <t>892643</t>
  </si>
  <si>
    <t>BETHANIA ELIZABETH RAMIREZ DE PUJOLS</t>
  </si>
  <si>
    <t>892644</t>
  </si>
  <si>
    <t>CATALINO JAVIER BRITO</t>
  </si>
  <si>
    <t>892645</t>
  </si>
  <si>
    <t>CECILIA HERMINIA REYES PICHARDO</t>
  </si>
  <si>
    <t>892646</t>
  </si>
  <si>
    <t xml:space="preserve">CECILIO DEL VILLAR REYES </t>
  </si>
  <si>
    <t>892647</t>
  </si>
  <si>
    <t>DULCE VICTORIA MENDOZA NUÑEZ</t>
  </si>
  <si>
    <t>892648</t>
  </si>
  <si>
    <t>ELENA NARANJO</t>
  </si>
  <si>
    <t>892649</t>
  </si>
  <si>
    <t>FELIX ANTONIO QUIÑONES MEDINA</t>
  </si>
  <si>
    <t>892650</t>
  </si>
  <si>
    <t>FRANCISCA MINELI ALMANZAR HERNANDEZ</t>
  </si>
  <si>
    <t>892651</t>
  </si>
  <si>
    <t xml:space="preserve">FRANCISCO ANTONIO BAUTISTA </t>
  </si>
  <si>
    <t>892652</t>
  </si>
  <si>
    <t>FRANKLIN ANTONIO ROGERS MARTINEZ</t>
  </si>
  <si>
    <t>892653</t>
  </si>
  <si>
    <t>FRANKLIN EDUARDO FERNANDEZ JIMENEZ</t>
  </si>
  <si>
    <t>892654</t>
  </si>
  <si>
    <t>GERALDINO PARRA</t>
  </si>
  <si>
    <t>892655</t>
  </si>
  <si>
    <t>GUADALUPE NUÑEZ NOLASCO</t>
  </si>
  <si>
    <t>892656</t>
  </si>
  <si>
    <t>GUMERCINDO PEREZ CARO</t>
  </si>
  <si>
    <t>892657</t>
  </si>
  <si>
    <t>HELEN CORNIELES ORTIZ</t>
  </si>
  <si>
    <t>892658</t>
  </si>
  <si>
    <t>JHONSON LANTIGUA BURGOS</t>
  </si>
  <si>
    <t>892659</t>
  </si>
  <si>
    <t>JOEL ALEXANDER MOTA VASQUEZ</t>
  </si>
  <si>
    <t>892660</t>
  </si>
  <si>
    <t>JOSE FERNANDO BUENO SOTO</t>
  </si>
  <si>
    <t>892661</t>
  </si>
  <si>
    <t>JOSE LUIS MERAN HERNANDEZ</t>
  </si>
  <si>
    <t>892662</t>
  </si>
  <si>
    <t>JOSE RAFAEL RAMON CASTILLO BRUGOS</t>
  </si>
  <si>
    <t>892663</t>
  </si>
  <si>
    <t>JOSE RAMON DE JESUS LINARES</t>
  </si>
  <si>
    <t>892664</t>
  </si>
  <si>
    <t>JUAN ANDRES POZO LORENZO</t>
  </si>
  <si>
    <t>892665</t>
  </si>
  <si>
    <t>JUAN FRANCISCO DE LA CRUZ ADAMES</t>
  </si>
  <si>
    <t>892666</t>
  </si>
  <si>
    <t>JUAN JAIME AUDAIN DOMINGUEZ</t>
  </si>
  <si>
    <t>JUANA MILAGROS MICELI  ALMONTE</t>
  </si>
  <si>
    <t xml:space="preserve">JULIAN ANTONIO JIMENEZ FLORENTINO </t>
  </si>
  <si>
    <t>JULIO CESAR MEJIA</t>
  </si>
  <si>
    <t>LUCIO ALCANTARA URIBE</t>
  </si>
  <si>
    <t>LUIS ANTONIO DURAN PERCEL</t>
  </si>
  <si>
    <t>LUISA EVANGELINA GUTIERREZ</t>
  </si>
  <si>
    <t>MAXIMO MANUEL PUELLO SANCHEZ</t>
  </si>
  <si>
    <t>MERCEDES MONTERO MORILLO</t>
  </si>
  <si>
    <t>MERCEDES RIVERA</t>
  </si>
  <si>
    <t>MIGUEL PEREZ PAULINO</t>
  </si>
  <si>
    <t>MIRELLA BATISTA HENRIQUEZ</t>
  </si>
  <si>
    <t>RAFAEL ANTONIO MANZUETA HERNANDEZ</t>
  </si>
  <si>
    <t>RUTH MARGARITA PEÑA JIMENEZ</t>
  </si>
  <si>
    <t>SANTO FRIAS CARABALLO</t>
  </si>
  <si>
    <t>VICTOR GABRIEL RAMIREZ</t>
  </si>
  <si>
    <t>YICAURIS MARIA PAULA BRITO</t>
  </si>
  <si>
    <t>YUDY JAZMIN MARTY BENITEZ SW RODRIGUEZ</t>
  </si>
  <si>
    <t>ZOILA AMELIA FIGUEREO PEREZ</t>
  </si>
  <si>
    <t>dif</t>
  </si>
  <si>
    <t>EMBARGO</t>
  </si>
  <si>
    <t>2284-01</t>
  </si>
  <si>
    <t>servicios funerarios y gasto conexos</t>
  </si>
  <si>
    <t>servicios de capacitacion</t>
  </si>
  <si>
    <t>OTROS SERV. DE MANT. Y REP. DE MAQ. Y EQUIPO NO.</t>
  </si>
  <si>
    <t>PRODUCTOS DE VIDRIOS</t>
  </si>
  <si>
    <t>PRODUCTOS Y UTILES DE DEFENSA Y SEGUR</t>
  </si>
  <si>
    <t>MAQUINARIA Y EQUIPO INDUSTRIAL</t>
  </si>
  <si>
    <t>Monto</t>
  </si>
  <si>
    <t>Monto Pagado</t>
  </si>
  <si>
    <t>Monto Transito</t>
  </si>
  <si>
    <t>JACKELINE GERTRUDIS PEREZ DE PEÑA</t>
  </si>
  <si>
    <t>PAGO PRESTACIONES LABORALES, D-F.10-06-2024</t>
  </si>
  <si>
    <t>PAGO PRESTACIONES LABORALES, PRIMER ACUERDO LABORAL, D-F.10-06-2024</t>
  </si>
  <si>
    <t>892667</t>
  </si>
  <si>
    <t>892668</t>
  </si>
  <si>
    <t>892669</t>
  </si>
  <si>
    <t>892670</t>
  </si>
  <si>
    <t>892671</t>
  </si>
  <si>
    <t>892672</t>
  </si>
  <si>
    <t>892673</t>
  </si>
  <si>
    <t>892674</t>
  </si>
  <si>
    <t>892675</t>
  </si>
  <si>
    <t>892676</t>
  </si>
  <si>
    <t>892677</t>
  </si>
  <si>
    <t>892678</t>
  </si>
  <si>
    <t>892679</t>
  </si>
  <si>
    <t>892680</t>
  </si>
  <si>
    <t>892681</t>
  </si>
  <si>
    <t>892682</t>
  </si>
  <si>
    <t>892683</t>
  </si>
  <si>
    <t>892684</t>
  </si>
  <si>
    <t>892686</t>
  </si>
  <si>
    <t>VICTOR HIPOLITO SANCHEZ FELIZ</t>
  </si>
  <si>
    <t>PAGO COMPENSACION A MIEMBRO DE LA COMISION REVISORA DE CONTRATOS TERRENOS PROPIEDAD DEL CEA, JUNIO/2024</t>
  </si>
  <si>
    <t>892688</t>
  </si>
  <si>
    <t>FABIO ALEXANDRO CABRAL VALENZUELA</t>
  </si>
  <si>
    <t>892689</t>
  </si>
  <si>
    <t>ENRIQUILLO REYES RAMIREZ</t>
  </si>
  <si>
    <t>892690</t>
  </si>
  <si>
    <t>DIGNO ARISTAMENDY BALBI PUJOLS</t>
  </si>
  <si>
    <t>PAGO DE NOTIFICACIONES DE PAGO, D-F.12-06-2024</t>
  </si>
  <si>
    <t>892691</t>
  </si>
  <si>
    <t>JUSTO DE LOS SANTOS ALCANTARA</t>
  </si>
  <si>
    <t>REPOSICION DE CAJA CHICA DE LA GERENCIA DE TRANSPORTACION , D-F.11-06-2024</t>
  </si>
  <si>
    <t>892692</t>
  </si>
  <si>
    <t>PAGO NOMINA MENSUAL TEMPORERO MES DE JUNIO/2024, D-F.2106-2024</t>
  </si>
  <si>
    <t>892693</t>
  </si>
  <si>
    <t>PAGO DE LAS NOMINAS DIARIOS TEMPORERO, DEL 27 DE MAYO AL 09 DE JUNIO DEL 2024, D-F.21-06-2024</t>
  </si>
  <si>
    <t>892694</t>
  </si>
  <si>
    <t>PAGO HORAS EXTRAS MENSUALES DEL INGENIO PORVENIR, DEL 1 AL 30-05-2024, D-F.25-06-2024</t>
  </si>
  <si>
    <t>892695</t>
  </si>
  <si>
    <t>PAGO DE LAS NOMINAS DIARIOS TEMPORERO, DEL 13 AL 26 DE MAYO DEL 2024, D-F.25-06-2024</t>
  </si>
  <si>
    <t>892696</t>
  </si>
  <si>
    <t>MILQUEYA GILL POLO</t>
  </si>
  <si>
    <t>PAGO NOMINA DE AJUSTE DE CULTIVO DEL 20 DE MAYO AL 02 DE JUNIO 2024, D-F.25-06-2024</t>
  </si>
  <si>
    <t>892697</t>
  </si>
  <si>
    <t>PAGO NOMINA DE AJUSTES DE CULTIVO DEL 03 AL 16 DE JUNIO 2024, D-F.25-06-2024</t>
  </si>
  <si>
    <t>892698</t>
  </si>
  <si>
    <t>PAGO PICADORES DE CAÑA ZAFRA 2023-2024, PERIODO DEL 27 DE MAYO AL 09 DE JUNIO 2024, D-F.25-06-2024</t>
  </si>
  <si>
    <t>892699</t>
  </si>
  <si>
    <t>CARMEN LUCIA GONZALEZ FERRERAS</t>
  </si>
  <si>
    <t>PAGO DE 09 NOTARIZACIONES CON TRASLADO, D-F.18-06-2024</t>
  </si>
  <si>
    <t>Total de Cheques Emitidos</t>
  </si>
  <si>
    <t>Cheques Pagados de Meses Anteriores</t>
  </si>
  <si>
    <t>Total de Cheques Pagados</t>
  </si>
  <si>
    <t>ZAFRA</t>
  </si>
  <si>
    <t>CAJA CHICA</t>
  </si>
  <si>
    <t>servicios funerarios y gastos conexos</t>
  </si>
  <si>
    <t>2.2.8.4.01</t>
  </si>
  <si>
    <t>Servicios funerarios y gastos conexos</t>
  </si>
  <si>
    <t>2287-02</t>
  </si>
  <si>
    <t>Servicios Juridicos</t>
  </si>
  <si>
    <t>2.2.8.7.02</t>
  </si>
  <si>
    <t>Compensacion Especiales</t>
  </si>
  <si>
    <t>2.2.9.8.02</t>
  </si>
  <si>
    <t>Accesorios</t>
  </si>
  <si>
    <t>Keroseno</t>
  </si>
  <si>
    <t>2.4.1.2.02</t>
  </si>
  <si>
    <t>Ayudas y donaciones  ocasional a hogares y personas</t>
  </si>
  <si>
    <t>2.2.6.9.01</t>
  </si>
  <si>
    <t>Otros Seguros</t>
  </si>
  <si>
    <t>JULIO</t>
  </si>
  <si>
    <t>PRESUPUESTO APROBADO</t>
  </si>
  <si>
    <t>GASTOS DEVENGADOS</t>
  </si>
  <si>
    <t>PRESUPUESTO MODIFICADO</t>
  </si>
  <si>
    <t>2.1.2.2.03</t>
  </si>
  <si>
    <t>2.2.3.2.01</t>
  </si>
  <si>
    <t>Viaticos fuera del pais</t>
  </si>
  <si>
    <r>
      <t xml:space="preserve">FECHA: </t>
    </r>
    <r>
      <rPr>
        <sz val="10"/>
        <color rgb="FF000000"/>
        <rFont val="Calibri"/>
        <family val="2"/>
        <scheme val="minor"/>
      </rPr>
      <t>31/07/2024.</t>
    </r>
  </si>
  <si>
    <t>PRESUPUESTO DE GASTOS Y APLICACIONES FINANCIERAS.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</si>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</sst>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4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9"/>
      <color theme="1"/>
      <name val="Verdana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3"/>
      <color rgb="FF003366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sz val="11"/>
      <color rgb="FF003366"/>
      <name val="Cambria"/>
      <family val="2"/>
      <scheme val="major"/>
    </font>
    <font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sz val="11"/>
      <color rgb="FF333333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11"/>
      <color rgb="FF333333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94">
    <xf numFmtId="0" fontId="0" fillId="0" borderId="0" xfId="0"/>
    <xf numFmtId="0" fontId="3" fillId="0" borderId="0" xfId="1" applyFont="1" applyAlignment="1"/>
    <xf numFmtId="164" fontId="5" fillId="0" borderId="0" xfId="1" applyNumberFormat="1" applyFont="1"/>
    <xf numFmtId="0" fontId="9" fillId="0" borderId="0" xfId="1" applyFont="1" applyAlignment="1">
      <alignment horizontal="center" vertical="center" wrapText="1"/>
    </xf>
    <xf numFmtId="0" fontId="10" fillId="0" borderId="0" xfId="1" applyFont="1"/>
    <xf numFmtId="0" fontId="9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/>
    </xf>
    <xf numFmtId="164" fontId="5" fillId="0" borderId="4" xfId="1" applyNumberFormat="1" applyFont="1" applyFill="1" applyBorder="1"/>
    <xf numFmtId="164" fontId="5" fillId="0" borderId="1" xfId="1" applyNumberFormat="1" applyFont="1" applyFill="1" applyBorder="1"/>
    <xf numFmtId="164" fontId="8" fillId="0" borderId="14" xfId="1" applyNumberFormat="1" applyFont="1" applyFill="1" applyBorder="1"/>
    <xf numFmtId="164" fontId="8" fillId="0" borderId="5" xfId="1" applyNumberFormat="1" applyFont="1" applyFill="1" applyBorder="1"/>
    <xf numFmtId="0" fontId="9" fillId="0" borderId="10" xfId="1" applyFont="1" applyFill="1" applyBorder="1" applyAlignment="1"/>
    <xf numFmtId="164" fontId="5" fillId="0" borderId="5" xfId="1" applyNumberFormat="1" applyFont="1" applyFill="1" applyBorder="1"/>
    <xf numFmtId="164" fontId="5" fillId="0" borderId="10" xfId="1" applyNumberFormat="1" applyFont="1" applyFill="1" applyBorder="1"/>
    <xf numFmtId="0" fontId="3" fillId="0" borderId="18" xfId="1" applyFont="1" applyFill="1" applyBorder="1" applyAlignment="1"/>
    <xf numFmtId="0" fontId="3" fillId="0" borderId="10" xfId="1" applyFont="1" applyFill="1" applyBorder="1" applyAlignment="1"/>
    <xf numFmtId="0" fontId="3" fillId="0" borderId="17" xfId="1" applyFont="1" applyFill="1" applyBorder="1" applyAlignment="1"/>
    <xf numFmtId="164" fontId="8" fillId="0" borderId="18" xfId="1" applyNumberFormat="1" applyFont="1" applyFill="1" applyBorder="1"/>
    <xf numFmtId="164" fontId="5" fillId="0" borderId="17" xfId="1" applyNumberFormat="1" applyFont="1" applyFill="1" applyBorder="1"/>
    <xf numFmtId="3" fontId="2" fillId="0" borderId="25" xfId="1" applyNumberFormat="1" applyFont="1" applyFill="1" applyBorder="1" applyAlignment="1"/>
    <xf numFmtId="0" fontId="9" fillId="0" borderId="7" xfId="1" applyFont="1" applyBorder="1" applyAlignment="1">
      <alignment horizontal="left" vertical="center" wrapText="1"/>
    </xf>
    <xf numFmtId="0" fontId="9" fillId="0" borderId="6" xfId="1" applyFont="1" applyBorder="1"/>
    <xf numFmtId="0" fontId="8" fillId="0" borderId="6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left"/>
    </xf>
    <xf numFmtId="0" fontId="8" fillId="0" borderId="35" xfId="1" applyFont="1" applyBorder="1" applyAlignment="1">
      <alignment horizontal="right"/>
    </xf>
    <xf numFmtId="164" fontId="8" fillId="0" borderId="35" xfId="1" applyNumberFormat="1" applyFont="1" applyFill="1" applyBorder="1"/>
    <xf numFmtId="0" fontId="3" fillId="0" borderId="37" xfId="1" applyFont="1" applyFill="1" applyBorder="1" applyAlignment="1"/>
    <xf numFmtId="164" fontId="8" fillId="0" borderId="23" xfId="1" applyNumberFormat="1" applyFont="1" applyFill="1" applyBorder="1"/>
    <xf numFmtId="0" fontId="3" fillId="0" borderId="25" xfId="1" applyFont="1" applyFill="1" applyBorder="1" applyAlignment="1"/>
    <xf numFmtId="0" fontId="9" fillId="0" borderId="15" xfId="1" applyFont="1" applyBorder="1" applyAlignment="1">
      <alignment horizontal="left" wrapText="1"/>
    </xf>
    <xf numFmtId="164" fontId="5" fillId="0" borderId="18" xfId="1" applyNumberFormat="1" applyFont="1" applyFill="1" applyBorder="1"/>
    <xf numFmtId="164" fontId="5" fillId="0" borderId="21" xfId="1" applyNumberFormat="1" applyFont="1" applyFill="1" applyBorder="1"/>
    <xf numFmtId="164" fontId="5" fillId="0" borderId="9" xfId="1" applyNumberFormat="1" applyFont="1" applyFill="1" applyBorder="1"/>
    <xf numFmtId="164" fontId="5" fillId="0" borderId="11" xfId="1" applyNumberFormat="1" applyFont="1" applyFill="1" applyBorder="1"/>
    <xf numFmtId="164" fontId="1" fillId="0" borderId="18" xfId="1" applyNumberFormat="1" applyFont="1" applyFill="1" applyBorder="1"/>
    <xf numFmtId="164" fontId="5" fillId="0" borderId="12" xfId="1" applyNumberFormat="1" applyFont="1" applyFill="1" applyBorder="1"/>
    <xf numFmtId="0" fontId="0" fillId="3" borderId="0" xfId="0" applyFill="1"/>
    <xf numFmtId="4" fontId="0" fillId="0" borderId="0" xfId="0" applyNumberFormat="1"/>
    <xf numFmtId="0" fontId="2" fillId="0" borderId="0" xfId="0" applyFont="1"/>
    <xf numFmtId="43" fontId="5" fillId="0" borderId="5" xfId="1" applyNumberFormat="1" applyFont="1" applyFill="1" applyBorder="1"/>
    <xf numFmtId="0" fontId="9" fillId="0" borderId="2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8" fillId="0" borderId="26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8" fillId="0" borderId="25" xfId="1" applyNumberFormat="1" applyFont="1" applyBorder="1" applyAlignment="1">
      <alignment horizontal="right"/>
    </xf>
    <xf numFmtId="43" fontId="5" fillId="0" borderId="38" xfId="1" applyNumberFormat="1" applyFont="1" applyFill="1" applyBorder="1"/>
    <xf numFmtId="43" fontId="0" fillId="0" borderId="0" xfId="2" applyFont="1"/>
    <xf numFmtId="164" fontId="1" fillId="0" borderId="0" xfId="1" applyNumberFormat="1" applyFont="1" applyFill="1" applyBorder="1"/>
    <xf numFmtId="0" fontId="2" fillId="4" borderId="10" xfId="0" applyFont="1" applyFill="1" applyBorder="1" applyAlignment="1">
      <alignment horizontal="center" wrapText="1"/>
    </xf>
    <xf numFmtId="0" fontId="3" fillId="0" borderId="0" xfId="1" applyFont="1" applyFill="1" applyBorder="1" applyAlignment="1"/>
    <xf numFmtId="164" fontId="8" fillId="0" borderId="37" xfId="1" applyNumberFormat="1" applyFont="1" applyFill="1" applyBorder="1"/>
    <xf numFmtId="0" fontId="2" fillId="4" borderId="1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43" fontId="5" fillId="3" borderId="5" xfId="1" applyNumberFormat="1" applyFont="1" applyFill="1" applyBorder="1"/>
    <xf numFmtId="164" fontId="5" fillId="0" borderId="0" xfId="1" applyNumberFormat="1" applyFont="1" applyFill="1" applyBorder="1"/>
    <xf numFmtId="164" fontId="5" fillId="0" borderId="39" xfId="1" applyNumberFormat="1" applyFont="1" applyFill="1" applyBorder="1"/>
    <xf numFmtId="164" fontId="5" fillId="0" borderId="38" xfId="1" applyNumberFormat="1" applyFont="1" applyFill="1" applyBorder="1"/>
    <xf numFmtId="43" fontId="2" fillId="5" borderId="14" xfId="1" applyNumberFormat="1" applyFont="1" applyFill="1" applyBorder="1"/>
    <xf numFmtId="164" fontId="5" fillId="0" borderId="40" xfId="1" applyNumberFormat="1" applyFont="1" applyFill="1" applyBorder="1"/>
    <xf numFmtId="164" fontId="8" fillId="5" borderId="14" xfId="1" applyNumberFormat="1" applyFont="1" applyFill="1" applyBorder="1"/>
    <xf numFmtId="43" fontId="8" fillId="5" borderId="14" xfId="1" applyNumberFormat="1" applyFont="1" applyFill="1" applyBorder="1"/>
    <xf numFmtId="0" fontId="14" fillId="0" borderId="0" xfId="0" applyFont="1" applyAlignment="1">
      <alignment vertical="center"/>
    </xf>
    <xf numFmtId="0" fontId="0" fillId="0" borderId="0" xfId="0" applyFill="1" applyBorder="1"/>
    <xf numFmtId="0" fontId="15" fillId="0" borderId="0" xfId="0" applyFont="1"/>
    <xf numFmtId="0" fontId="16" fillId="0" borderId="0" xfId="0" applyFont="1"/>
    <xf numFmtId="164" fontId="8" fillId="0" borderId="0" xfId="1" applyNumberFormat="1" applyFont="1" applyFill="1" applyBorder="1"/>
    <xf numFmtId="0" fontId="17" fillId="0" borderId="0" xfId="0" applyFont="1"/>
    <xf numFmtId="0" fontId="11" fillId="0" borderId="0" xfId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wrapText="1"/>
    </xf>
    <xf numFmtId="43" fontId="0" fillId="3" borderId="0" xfId="0" applyNumberFormat="1" applyFill="1"/>
    <xf numFmtId="0" fontId="8" fillId="5" borderId="35" xfId="1" applyFont="1" applyFill="1" applyBorder="1" applyAlignment="1">
      <alignment horizontal="left"/>
    </xf>
    <xf numFmtId="43" fontId="5" fillId="3" borderId="38" xfId="1" applyNumberFormat="1" applyFont="1" applyFill="1" applyBorder="1"/>
    <xf numFmtId="0" fontId="8" fillId="5" borderId="35" xfId="1" applyFont="1" applyFill="1" applyBorder="1"/>
    <xf numFmtId="0" fontId="9" fillId="0" borderId="8" xfId="1" applyFont="1" applyBorder="1"/>
    <xf numFmtId="43" fontId="8" fillId="5" borderId="41" xfId="1" applyNumberFormat="1" applyFont="1" applyFill="1" applyBorder="1"/>
    <xf numFmtId="49" fontId="9" fillId="0" borderId="8" xfId="1" applyNumberFormat="1" applyFont="1" applyBorder="1" applyAlignment="1">
      <alignment horizontal="left" vertical="center"/>
    </xf>
    <xf numFmtId="164" fontId="8" fillId="0" borderId="36" xfId="1" applyNumberFormat="1" applyFont="1" applyFill="1" applyBorder="1"/>
    <xf numFmtId="0" fontId="9" fillId="0" borderId="11" xfId="1" applyFont="1" applyBorder="1" applyAlignment="1">
      <alignment horizontal="left"/>
    </xf>
    <xf numFmtId="0" fontId="2" fillId="7" borderId="10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wrapText="1"/>
    </xf>
    <xf numFmtId="0" fontId="2" fillId="8" borderId="10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wrapText="1"/>
    </xf>
    <xf numFmtId="43" fontId="0" fillId="0" borderId="0" xfId="0" applyNumberFormat="1"/>
    <xf numFmtId="43" fontId="5" fillId="0" borderId="17" xfId="1" applyNumberFormat="1" applyFont="1" applyFill="1" applyBorder="1"/>
    <xf numFmtId="0" fontId="9" fillId="0" borderId="40" xfId="1" applyFont="1" applyBorder="1" applyAlignment="1">
      <alignment wrapText="1"/>
    </xf>
    <xf numFmtId="4" fontId="9" fillId="0" borderId="37" xfId="1" applyNumberFormat="1" applyFont="1" applyBorder="1"/>
    <xf numFmtId="0" fontId="9" fillId="0" borderId="8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/>
    </xf>
    <xf numFmtId="0" fontId="8" fillId="5" borderId="35" xfId="1" applyFont="1" applyFill="1" applyBorder="1" applyAlignment="1">
      <alignment horizontal="left" vertical="center" wrapText="1"/>
    </xf>
    <xf numFmtId="43" fontId="5" fillId="0" borderId="10" xfId="1" applyNumberFormat="1" applyFont="1" applyFill="1" applyBorder="1"/>
    <xf numFmtId="0" fontId="2" fillId="9" borderId="10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wrapText="1"/>
    </xf>
    <xf numFmtId="0" fontId="19" fillId="9" borderId="10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43" fontId="18" fillId="0" borderId="0" xfId="0" applyNumberFormat="1" applyFont="1"/>
    <xf numFmtId="0" fontId="9" fillId="0" borderId="0" xfId="1" applyFont="1" applyBorder="1" applyAlignment="1">
      <alignment horizontal="left" vertical="center" wrapText="1"/>
    </xf>
    <xf numFmtId="43" fontId="3" fillId="0" borderId="0" xfId="1" applyNumberFormat="1" applyFont="1" applyAlignment="1"/>
    <xf numFmtId="0" fontId="6" fillId="5" borderId="35" xfId="1" applyFont="1" applyFill="1" applyBorder="1" applyAlignment="1">
      <alignment horizontal="left"/>
    </xf>
    <xf numFmtId="0" fontId="2" fillId="10" borderId="10" xfId="0" applyFont="1" applyFill="1" applyBorder="1" applyAlignment="1">
      <alignment horizontal="center" wrapText="1"/>
    </xf>
    <xf numFmtId="0" fontId="0" fillId="11" borderId="10" xfId="0" applyFill="1" applyBorder="1"/>
    <xf numFmtId="4" fontId="0" fillId="11" borderId="10" xfId="0" applyNumberFormat="1" applyFill="1" applyBorder="1"/>
    <xf numFmtId="43" fontId="0" fillId="11" borderId="10" xfId="2" applyFont="1" applyFill="1" applyBorder="1"/>
    <xf numFmtId="0" fontId="2" fillId="8" borderId="14" xfId="0" applyFont="1" applyFill="1" applyBorder="1" applyAlignment="1">
      <alignment horizontal="center"/>
    </xf>
    <xf numFmtId="43" fontId="0" fillId="3" borderId="18" xfId="2" applyFont="1" applyFill="1" applyBorder="1" applyAlignment="1">
      <alignment horizontal="center"/>
    </xf>
    <xf numFmtId="43" fontId="0" fillId="3" borderId="18" xfId="2" applyFont="1" applyFill="1" applyBorder="1"/>
    <xf numFmtId="4" fontId="0" fillId="3" borderId="0" xfId="0" applyNumberFormat="1" applyFill="1"/>
    <xf numFmtId="43" fontId="0" fillId="0" borderId="10" xfId="2" applyFont="1" applyBorder="1"/>
    <xf numFmtId="4" fontId="0" fillId="3" borderId="0" xfId="0" applyNumberFormat="1" applyFill="1" applyBorder="1"/>
    <xf numFmtId="43" fontId="0" fillId="3" borderId="0" xfId="2" applyFont="1" applyFill="1"/>
    <xf numFmtId="4" fontId="18" fillId="3" borderId="0" xfId="0" applyNumberFormat="1" applyFont="1" applyFill="1" applyBorder="1"/>
    <xf numFmtId="43" fontId="13" fillId="3" borderId="0" xfId="2" applyFont="1" applyFill="1"/>
    <xf numFmtId="4" fontId="2" fillId="3" borderId="0" xfId="0" applyNumberFormat="1" applyFont="1" applyFill="1"/>
    <xf numFmtId="4" fontId="2" fillId="3" borderId="0" xfId="0" applyNumberFormat="1" applyFont="1" applyFill="1" applyBorder="1"/>
    <xf numFmtId="0" fontId="2" fillId="3" borderId="10" xfId="0" applyFont="1" applyFill="1" applyBorder="1" applyAlignment="1">
      <alignment horizontal="center" wrapText="1"/>
    </xf>
    <xf numFmtId="164" fontId="5" fillId="0" borderId="3" xfId="1" applyNumberFormat="1" applyFont="1" applyFill="1" applyBorder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" fontId="18" fillId="11" borderId="10" xfId="0" applyNumberFormat="1" applyFont="1" applyFill="1" applyBorder="1"/>
    <xf numFmtId="0" fontId="2" fillId="3" borderId="0" xfId="0" applyFont="1" applyFill="1"/>
    <xf numFmtId="0" fontId="24" fillId="12" borderId="10" xfId="0" applyFont="1" applyFill="1" applyBorder="1" applyAlignment="1">
      <alignment horizontal="center"/>
    </xf>
    <xf numFmtId="0" fontId="24" fillId="12" borderId="10" xfId="0" applyFont="1" applyFill="1" applyBorder="1" applyAlignment="1">
      <alignment horizontal="center" wrapText="1"/>
    </xf>
    <xf numFmtId="14" fontId="25" fillId="0" borderId="10" xfId="0" applyNumberFormat="1" applyFont="1" applyBorder="1" applyAlignment="1">
      <alignment horizontal="right" vertical="center"/>
    </xf>
    <xf numFmtId="0" fontId="26" fillId="13" borderId="10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vertical="center"/>
    </xf>
    <xf numFmtId="0" fontId="5" fillId="13" borderId="10" xfId="0" applyFont="1" applyFill="1" applyBorder="1" applyAlignment="1">
      <alignment vertical="center"/>
    </xf>
    <xf numFmtId="43" fontId="27" fillId="13" borderId="10" xfId="2" applyFont="1" applyFill="1" applyBorder="1" applyAlignment="1">
      <alignment vertical="center"/>
    </xf>
    <xf numFmtId="43" fontId="2" fillId="0" borderId="0" xfId="2" applyFont="1"/>
    <xf numFmtId="0" fontId="29" fillId="3" borderId="0" xfId="0" applyFont="1" applyFill="1"/>
    <xf numFmtId="4" fontId="29" fillId="3" borderId="0" xfId="0" applyNumberFormat="1" applyFont="1" applyFill="1"/>
    <xf numFmtId="0" fontId="23" fillId="0" borderId="20" xfId="0" applyFont="1" applyBorder="1" applyAlignment="1"/>
    <xf numFmtId="43" fontId="23" fillId="0" borderId="10" xfId="2" applyFont="1" applyBorder="1"/>
    <xf numFmtId="0" fontId="0" fillId="14" borderId="0" xfId="0" applyFill="1"/>
    <xf numFmtId="4" fontId="0" fillId="14" borderId="0" xfId="0" applyNumberFormat="1" applyFill="1"/>
    <xf numFmtId="0" fontId="23" fillId="3" borderId="10" xfId="0" applyFont="1" applyFill="1" applyBorder="1" applyAlignment="1">
      <alignment horizontal="center"/>
    </xf>
    <xf numFmtId="43" fontId="2" fillId="3" borderId="0" xfId="2" applyFont="1" applyFill="1"/>
    <xf numFmtId="0" fontId="0" fillId="0" borderId="10" xfId="0" applyFill="1" applyBorder="1"/>
    <xf numFmtId="4" fontId="0" fillId="0" borderId="10" xfId="0" applyNumberFormat="1" applyFill="1" applyBorder="1"/>
    <xf numFmtId="43" fontId="0" fillId="0" borderId="0" xfId="2" applyFont="1" applyFill="1"/>
    <xf numFmtId="43" fontId="0" fillId="0" borderId="10" xfId="2" applyFont="1" applyFill="1" applyBorder="1"/>
    <xf numFmtId="43" fontId="0" fillId="0" borderId="10" xfId="2" applyFont="1" applyFill="1" applyBorder="1" applyAlignment="1">
      <alignment horizontal="center"/>
    </xf>
    <xf numFmtId="43" fontId="2" fillId="0" borderId="0" xfId="0" applyNumberFormat="1" applyFont="1"/>
    <xf numFmtId="0" fontId="2" fillId="0" borderId="10" xfId="0" applyFont="1" applyFill="1" applyBorder="1" applyAlignment="1">
      <alignment horizontal="center" wrapText="1"/>
    </xf>
    <xf numFmtId="43" fontId="0" fillId="0" borderId="0" xfId="2" applyFont="1" applyFill="1" applyBorder="1"/>
    <xf numFmtId="43" fontId="0" fillId="0" borderId="10" xfId="0" applyNumberFormat="1" applyBorder="1"/>
    <xf numFmtId="43" fontId="31" fillId="0" borderId="0" xfId="0" applyNumberFormat="1" applyFont="1"/>
    <xf numFmtId="43" fontId="0" fillId="10" borderId="10" xfId="2" applyFont="1" applyFill="1" applyBorder="1"/>
    <xf numFmtId="43" fontId="0" fillId="3" borderId="19" xfId="2" applyFont="1" applyFill="1" applyBorder="1"/>
    <xf numFmtId="43" fontId="0" fillId="0" borderId="15" xfId="2" applyFont="1" applyFill="1" applyBorder="1"/>
    <xf numFmtId="0" fontId="2" fillId="8" borderId="46" xfId="0" applyFont="1" applyFill="1" applyBorder="1" applyAlignment="1">
      <alignment horizontal="center"/>
    </xf>
    <xf numFmtId="4" fontId="2" fillId="0" borderId="10" xfId="0" applyNumberFormat="1" applyFont="1" applyFill="1" applyBorder="1"/>
    <xf numFmtId="0" fontId="8" fillId="0" borderId="47" xfId="1" applyFont="1" applyBorder="1" applyAlignment="1">
      <alignment vertical="center" wrapText="1"/>
    </xf>
    <xf numFmtId="43" fontId="2" fillId="0" borderId="10" xfId="2" applyFont="1" applyFill="1" applyBorder="1"/>
    <xf numFmtId="4" fontId="0" fillId="0" borderId="0" xfId="0" applyNumberFormat="1" applyFill="1"/>
    <xf numFmtId="0" fontId="0" fillId="0" borderId="0" xfId="0" applyAlignment="1">
      <alignment vertical="center"/>
    </xf>
    <xf numFmtId="43" fontId="0" fillId="0" borderId="10" xfId="0" applyNumberFormat="1" applyFill="1" applyBorder="1"/>
    <xf numFmtId="0" fontId="23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0" fontId="28" fillId="0" borderId="20" xfId="0" applyFont="1" applyBorder="1" applyAlignment="1">
      <alignment horizontal="center"/>
    </xf>
    <xf numFmtId="0" fontId="2" fillId="15" borderId="10" xfId="0" applyFont="1" applyFill="1" applyBorder="1" applyAlignment="1">
      <alignment horizontal="center" wrapText="1"/>
    </xf>
    <xf numFmtId="0" fontId="33" fillId="0" borderId="20" xfId="0" applyFont="1" applyBorder="1" applyAlignment="1">
      <alignment horizontal="center"/>
    </xf>
    <xf numFmtId="43" fontId="0" fillId="0" borderId="10" xfId="2" applyFont="1" applyFill="1" applyBorder="1" applyAlignment="1">
      <alignment wrapText="1"/>
    </xf>
    <xf numFmtId="43" fontId="0" fillId="0" borderId="10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wrapText="1"/>
    </xf>
    <xf numFmtId="43" fontId="0" fillId="0" borderId="18" xfId="2" applyFont="1" applyFill="1" applyBorder="1" applyAlignment="1">
      <alignment wrapText="1"/>
    </xf>
    <xf numFmtId="164" fontId="9" fillId="0" borderId="10" xfId="1" applyNumberFormat="1" applyFont="1" applyFill="1" applyBorder="1"/>
    <xf numFmtId="43" fontId="27" fillId="0" borderId="10" xfId="2" applyFont="1" applyFill="1" applyBorder="1" applyAlignment="1">
      <alignment vertical="center"/>
    </xf>
    <xf numFmtId="0" fontId="0" fillId="16" borderId="0" xfId="0" applyFill="1"/>
    <xf numFmtId="0" fontId="0" fillId="16" borderId="10" xfId="0" applyFill="1" applyBorder="1"/>
    <xf numFmtId="4" fontId="0" fillId="16" borderId="10" xfId="0" applyNumberFormat="1" applyFill="1" applyBorder="1"/>
    <xf numFmtId="43" fontId="2" fillId="16" borderId="43" xfId="2" applyFont="1" applyFill="1" applyBorder="1" applyAlignment="1">
      <alignment horizontal="center"/>
    </xf>
    <xf numFmtId="4" fontId="2" fillId="16" borderId="44" xfId="0" applyNumberFormat="1" applyFont="1" applyFill="1" applyBorder="1"/>
    <xf numFmtId="43" fontId="2" fillId="16" borderId="44" xfId="2" applyFont="1" applyFill="1" applyBorder="1" applyAlignment="1">
      <alignment horizontal="center"/>
    </xf>
    <xf numFmtId="43" fontId="2" fillId="16" borderId="44" xfId="2" applyFont="1" applyFill="1" applyBorder="1"/>
    <xf numFmtId="43" fontId="2" fillId="16" borderId="45" xfId="2" applyFont="1" applyFill="1" applyBorder="1"/>
    <xf numFmtId="4" fontId="0" fillId="16" borderId="0" xfId="0" applyNumberFormat="1" applyFill="1"/>
    <xf numFmtId="43" fontId="0" fillId="16" borderId="0" xfId="0" applyNumberFormat="1" applyFill="1"/>
    <xf numFmtId="43" fontId="0" fillId="16" borderId="0" xfId="2" applyFont="1" applyFill="1"/>
    <xf numFmtId="0" fontId="23" fillId="0" borderId="0" xfId="0" applyFont="1" applyBorder="1" applyAlignment="1"/>
    <xf numFmtId="43" fontId="0" fillId="0" borderId="0" xfId="2" applyFont="1" applyFill="1" applyAlignment="1">
      <alignment horizontal="right"/>
    </xf>
    <xf numFmtId="0" fontId="24" fillId="12" borderId="37" xfId="0" applyFont="1" applyFill="1" applyBorder="1" applyAlignment="1">
      <alignment horizontal="center"/>
    </xf>
    <xf numFmtId="43" fontId="27" fillId="13" borderId="15" xfId="2" applyFont="1" applyFill="1" applyBorder="1" applyAlignment="1">
      <alignment vertical="center"/>
    </xf>
    <xf numFmtId="0" fontId="0" fillId="0" borderId="10" xfId="0" applyBorder="1"/>
    <xf numFmtId="43" fontId="28" fillId="0" borderId="20" xfId="2" applyFont="1" applyBorder="1" applyAlignment="1">
      <alignment horizontal="center"/>
    </xf>
    <xf numFmtId="0" fontId="26" fillId="13" borderId="10" xfId="0" applyNumberFormat="1" applyFont="1" applyFill="1" applyBorder="1" applyAlignment="1">
      <alignment horizontal="center" vertical="center"/>
    </xf>
    <xf numFmtId="43" fontId="0" fillId="0" borderId="18" xfId="2" applyFont="1" applyFill="1" applyBorder="1" applyAlignment="1">
      <alignment horizontal="center"/>
    </xf>
    <xf numFmtId="4" fontId="0" fillId="0" borderId="13" xfId="0" applyNumberFormat="1" applyFill="1" applyBorder="1"/>
    <xf numFmtId="43" fontId="0" fillId="0" borderId="17" xfId="2" applyFont="1" applyBorder="1"/>
    <xf numFmtId="43" fontId="2" fillId="0" borderId="22" xfId="2" applyFont="1" applyBorder="1"/>
    <xf numFmtId="43" fontId="2" fillId="0" borderId="25" xfId="0" applyNumberFormat="1" applyFont="1" applyBorder="1"/>
    <xf numFmtId="43" fontId="18" fillId="0" borderId="10" xfId="0" applyNumberFormat="1" applyFont="1" applyBorder="1"/>
    <xf numFmtId="43" fontId="18" fillId="0" borderId="17" xfId="0" applyNumberFormat="1" applyFont="1" applyBorder="1"/>
    <xf numFmtId="43" fontId="31" fillId="0" borderId="41" xfId="0" applyNumberFormat="1" applyFont="1" applyBorder="1"/>
    <xf numFmtId="0" fontId="35" fillId="17" borderId="0" xfId="0" applyFont="1" applyFill="1" applyAlignment="1">
      <alignment horizontal="center"/>
    </xf>
    <xf numFmtId="0" fontId="35" fillId="17" borderId="0" xfId="0" applyFont="1" applyFill="1" applyAlignment="1">
      <alignment horizontal="center" wrapText="1"/>
    </xf>
    <xf numFmtId="0" fontId="35" fillId="17" borderId="0" xfId="0" applyFont="1" applyFill="1" applyAlignment="1">
      <alignment horizontal="center" vertical="center" wrapText="1"/>
    </xf>
    <xf numFmtId="14" fontId="36" fillId="0" borderId="0" xfId="4" applyNumberFormat="1" applyFont="1" applyAlignment="1">
      <alignment horizontal="center"/>
    </xf>
    <xf numFmtId="49" fontId="36" fillId="0" borderId="0" xfId="4" applyNumberFormat="1" applyFont="1" applyAlignment="1">
      <alignment horizontal="center"/>
    </xf>
    <xf numFmtId="0" fontId="36" fillId="0" borderId="0" xfId="4" applyFont="1"/>
    <xf numFmtId="0" fontId="36" fillId="0" borderId="0" xfId="4" applyFont="1" applyAlignment="1">
      <alignment wrapText="1"/>
    </xf>
    <xf numFmtId="43" fontId="36" fillId="0" borderId="0" xfId="2" applyFont="1" applyFill="1" applyBorder="1"/>
    <xf numFmtId="43" fontId="37" fillId="18" borderId="0" xfId="0" applyNumberFormat="1" applyFont="1" applyFill="1" applyAlignment="1">
      <alignment horizontal="center" vertical="center" wrapText="1"/>
    </xf>
    <xf numFmtId="43" fontId="36" fillId="18" borderId="0" xfId="2" applyFont="1" applyFill="1" applyBorder="1" applyAlignment="1">
      <alignment horizontal="center" wrapText="1"/>
    </xf>
    <xf numFmtId="43" fontId="36" fillId="3" borderId="0" xfId="2" applyFont="1" applyFill="1" applyAlignment="1">
      <alignment horizontal="center"/>
    </xf>
    <xf numFmtId="4" fontId="38" fillId="0" borderId="0" xfId="0" applyNumberFormat="1" applyFont="1" applyAlignment="1">
      <alignment horizontal="right"/>
    </xf>
    <xf numFmtId="0" fontId="36" fillId="19" borderId="0" xfId="0" applyFont="1" applyFill="1" applyAlignment="1">
      <alignment horizontal="center"/>
    </xf>
    <xf numFmtId="0" fontId="39" fillId="20" borderId="0" xfId="0" applyFont="1" applyFill="1" applyAlignment="1">
      <alignment horizontal="center"/>
    </xf>
    <xf numFmtId="0" fontId="36" fillId="19" borderId="0" xfId="0" applyFont="1" applyFill="1"/>
    <xf numFmtId="43" fontId="39" fillId="19" borderId="0" xfId="2" applyFont="1" applyFill="1"/>
    <xf numFmtId="0" fontId="36" fillId="0" borderId="0" xfId="0" applyFont="1" applyAlignment="1">
      <alignment horizontal="center"/>
    </xf>
    <xf numFmtId="0" fontId="36" fillId="13" borderId="0" xfId="0" applyFont="1" applyFill="1" applyAlignment="1">
      <alignment horizontal="center"/>
    </xf>
    <xf numFmtId="0" fontId="36" fillId="0" borderId="0" xfId="0" applyFont="1"/>
    <xf numFmtId="43" fontId="36" fillId="0" borderId="0" xfId="2" applyFont="1"/>
    <xf numFmtId="0" fontId="0" fillId="19" borderId="0" xfId="0" applyFill="1" applyAlignment="1">
      <alignment horizontal="center"/>
    </xf>
    <xf numFmtId="0" fontId="4" fillId="21" borderId="0" xfId="0" applyFont="1" applyFill="1" applyAlignment="1">
      <alignment horizontal="center"/>
    </xf>
    <xf numFmtId="0" fontId="0" fillId="19" borderId="0" xfId="0" applyFill="1"/>
    <xf numFmtId="4" fontId="5" fillId="19" borderId="0" xfId="0" applyNumberFormat="1" applyFont="1" applyFill="1"/>
    <xf numFmtId="4" fontId="40" fillId="19" borderId="0" xfId="0" applyNumberFormat="1" applyFont="1" applyFill="1" applyAlignment="1">
      <alignment horizontal="right"/>
    </xf>
    <xf numFmtId="43" fontId="5" fillId="19" borderId="0" xfId="2" applyFont="1" applyFill="1"/>
    <xf numFmtId="43" fontId="35" fillId="17" borderId="0" xfId="2" applyFont="1" applyFill="1" applyAlignment="1">
      <alignment horizontal="center"/>
    </xf>
    <xf numFmtId="43" fontId="35" fillId="17" borderId="0" xfId="2" applyFont="1" applyFill="1" applyAlignment="1">
      <alignment horizontal="center" wrapText="1"/>
    </xf>
    <xf numFmtId="43" fontId="38" fillId="0" borderId="0" xfId="2" applyFont="1" applyAlignment="1">
      <alignment horizontal="right"/>
    </xf>
    <xf numFmtId="43" fontId="0" fillId="22" borderId="10" xfId="2" applyFont="1" applyFill="1" applyBorder="1"/>
    <xf numFmtId="43" fontId="0" fillId="23" borderId="10" xfId="2" applyFont="1" applyFill="1" applyBorder="1"/>
    <xf numFmtId="43" fontId="0" fillId="15" borderId="10" xfId="2" applyFont="1" applyFill="1" applyBorder="1"/>
    <xf numFmtId="43" fontId="0" fillId="24" borderId="10" xfId="2" applyFont="1" applyFill="1" applyBorder="1"/>
    <xf numFmtId="43" fontId="0" fillId="24" borderId="0" xfId="0" applyNumberFormat="1" applyFill="1"/>
    <xf numFmtId="43" fontId="27" fillId="24" borderId="10" xfId="2" applyFont="1" applyFill="1" applyBorder="1" applyAlignment="1">
      <alignment vertical="center"/>
    </xf>
    <xf numFmtId="43" fontId="27" fillId="25" borderId="10" xfId="2" applyFont="1" applyFill="1" applyBorder="1" applyAlignment="1">
      <alignment vertical="center"/>
    </xf>
    <xf numFmtId="43" fontId="0" fillId="25" borderId="10" xfId="2" applyFont="1" applyFill="1" applyBorder="1"/>
    <xf numFmtId="0" fontId="0" fillId="0" borderId="0" xfId="0" applyFont="1" applyFill="1"/>
    <xf numFmtId="0" fontId="0" fillId="0" borderId="10" xfId="0" applyFont="1" applyFill="1" applyBorder="1"/>
    <xf numFmtId="4" fontId="0" fillId="0" borderId="10" xfId="0" applyNumberFormat="1" applyFont="1" applyFill="1" applyBorder="1"/>
    <xf numFmtId="4" fontId="0" fillId="0" borderId="10" xfId="0" applyNumberFormat="1" applyFont="1" applyFill="1" applyBorder="1" applyAlignment="1">
      <alignment horizontal="right"/>
    </xf>
    <xf numFmtId="0" fontId="0" fillId="24" borderId="0" xfId="0" applyFill="1"/>
    <xf numFmtId="0" fontId="0" fillId="24" borderId="10" xfId="0" applyFill="1" applyBorder="1"/>
    <xf numFmtId="4" fontId="0" fillId="24" borderId="10" xfId="0" applyNumberFormat="1" applyFill="1" applyBorder="1"/>
    <xf numFmtId="4" fontId="30" fillId="24" borderId="10" xfId="0" applyNumberFormat="1" applyFont="1" applyFill="1" applyBorder="1"/>
    <xf numFmtId="43" fontId="0" fillId="24" borderId="10" xfId="2" applyFont="1" applyFill="1" applyBorder="1" applyAlignment="1">
      <alignment horizontal="center"/>
    </xf>
    <xf numFmtId="43" fontId="0" fillId="24" borderId="15" xfId="2" applyFont="1" applyFill="1" applyBorder="1"/>
    <xf numFmtId="0" fontId="8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/>
    <xf numFmtId="0" fontId="8" fillId="0" borderId="2" xfId="1" applyFont="1" applyFill="1" applyBorder="1"/>
    <xf numFmtId="0" fontId="8" fillId="0" borderId="11" xfId="1" applyFont="1" applyFill="1" applyBorder="1" applyAlignment="1">
      <alignment horizontal="left"/>
    </xf>
    <xf numFmtId="0" fontId="0" fillId="3" borderId="15" xfId="0" applyFont="1" applyFill="1" applyBorder="1" applyAlignment="1">
      <alignment horizontal="left" wrapText="1"/>
    </xf>
    <xf numFmtId="0" fontId="9" fillId="0" borderId="42" xfId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left" vertical="center"/>
    </xf>
    <xf numFmtId="49" fontId="9" fillId="0" borderId="42" xfId="1" applyNumberFormat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3" fontId="5" fillId="0" borderId="18" xfId="2" applyFont="1" applyFill="1" applyBorder="1"/>
    <xf numFmtId="43" fontId="5" fillId="0" borderId="10" xfId="2" applyFont="1" applyFill="1" applyBorder="1"/>
    <xf numFmtId="43" fontId="5" fillId="0" borderId="17" xfId="2" applyFont="1" applyFill="1" applyBorder="1"/>
    <xf numFmtId="43" fontId="8" fillId="5" borderId="14" xfId="2" applyFont="1" applyFill="1" applyBorder="1"/>
    <xf numFmtId="43" fontId="1" fillId="0" borderId="5" xfId="2" applyFont="1" applyBorder="1"/>
    <xf numFmtId="43" fontId="2" fillId="5" borderId="14" xfId="2" applyFont="1" applyFill="1" applyBorder="1"/>
    <xf numFmtId="43" fontId="3" fillId="0" borderId="0" xfId="2" applyFont="1" applyAlignment="1"/>
    <xf numFmtId="43" fontId="9" fillId="0" borderId="18" xfId="2" applyFont="1" applyFill="1" applyBorder="1"/>
    <xf numFmtId="43" fontId="8" fillId="0" borderId="18" xfId="2" applyFont="1" applyFill="1" applyBorder="1"/>
    <xf numFmtId="43" fontId="3" fillId="0" borderId="37" xfId="2" applyFont="1" applyFill="1" applyBorder="1" applyAlignment="1"/>
    <xf numFmtId="43" fontId="3" fillId="0" borderId="10" xfId="2" applyFont="1" applyFill="1" applyBorder="1" applyAlignment="1"/>
    <xf numFmtId="43" fontId="8" fillId="5" borderId="23" xfId="2" applyFont="1" applyFill="1" applyBorder="1"/>
    <xf numFmtId="43" fontId="5" fillId="0" borderId="37" xfId="2" applyFont="1" applyFill="1" applyBorder="1"/>
    <xf numFmtId="43" fontId="8" fillId="0" borderId="10" xfId="2" applyFont="1" applyFill="1" applyBorder="1"/>
    <xf numFmtId="43" fontId="3" fillId="0" borderId="18" xfId="2" applyFont="1" applyFill="1" applyBorder="1" applyAlignment="1"/>
    <xf numFmtId="43" fontId="3" fillId="0" borderId="17" xfId="2" applyFont="1" applyFill="1" applyBorder="1" applyAlignment="1"/>
    <xf numFmtId="43" fontId="8" fillId="5" borderId="35" xfId="2" applyFont="1" applyFill="1" applyBorder="1"/>
    <xf numFmtId="43" fontId="9" fillId="0" borderId="10" xfId="2" applyFont="1" applyFill="1" applyBorder="1" applyAlignment="1"/>
    <xf numFmtId="0" fontId="2" fillId="0" borderId="0" xfId="0" applyFont="1" applyAlignment="1">
      <alignment horizontal="center" vertical="top"/>
    </xf>
    <xf numFmtId="43" fontId="5" fillId="0" borderId="15" xfId="2" applyFont="1" applyFill="1" applyBorder="1"/>
    <xf numFmtId="43" fontId="1" fillId="0" borderId="15" xfId="2" applyFont="1" applyFill="1" applyBorder="1"/>
    <xf numFmtId="43" fontId="5" fillId="0" borderId="42" xfId="2" applyFont="1" applyFill="1" applyBorder="1"/>
    <xf numFmtId="43" fontId="2" fillId="5" borderId="22" xfId="2" applyFont="1" applyFill="1" applyBorder="1"/>
    <xf numFmtId="43" fontId="8" fillId="0" borderId="19" xfId="2" applyFont="1" applyFill="1" applyBorder="1"/>
    <xf numFmtId="43" fontId="9" fillId="0" borderId="15" xfId="2" applyFont="1" applyFill="1" applyBorder="1" applyAlignment="1"/>
    <xf numFmtId="43" fontId="8" fillId="5" borderId="50" xfId="2" applyFont="1" applyFill="1" applyBorder="1"/>
    <xf numFmtId="43" fontId="8" fillId="5" borderId="51" xfId="2" applyFont="1" applyFill="1" applyBorder="1"/>
    <xf numFmtId="43" fontId="3" fillId="0" borderId="47" xfId="2" applyFont="1" applyFill="1" applyBorder="1" applyAlignment="1"/>
    <xf numFmtId="43" fontId="8" fillId="5" borderId="22" xfId="2" applyFont="1" applyFill="1" applyBorder="1"/>
    <xf numFmtId="43" fontId="3" fillId="0" borderId="19" xfId="2" applyFont="1" applyFill="1" applyBorder="1" applyAlignment="1"/>
    <xf numFmtId="43" fontId="3" fillId="0" borderId="15" xfId="2" applyFont="1" applyFill="1" applyBorder="1" applyAlignment="1"/>
    <xf numFmtId="43" fontId="3" fillId="0" borderId="42" xfId="2" applyFont="1" applyFill="1" applyBorder="1" applyAlignment="1"/>
    <xf numFmtId="43" fontId="5" fillId="0" borderId="0" xfId="2" applyFont="1" applyBorder="1"/>
    <xf numFmtId="43" fontId="8" fillId="5" borderId="10" xfId="2" applyFont="1" applyFill="1" applyBorder="1"/>
    <xf numFmtId="43" fontId="9" fillId="0" borderId="42" xfId="2" applyFont="1" applyFill="1" applyBorder="1"/>
    <xf numFmtId="43" fontId="5" fillId="0" borderId="19" xfId="2" applyFont="1" applyFill="1" applyBorder="1"/>
    <xf numFmtId="43" fontId="8" fillId="0" borderId="15" xfId="2" applyFont="1" applyFill="1" applyBorder="1"/>
    <xf numFmtId="43" fontId="8" fillId="5" borderId="15" xfId="2" applyFont="1" applyFill="1" applyBorder="1"/>
    <xf numFmtId="43" fontId="8" fillId="0" borderId="52" xfId="1" applyNumberFormat="1" applyFont="1" applyBorder="1" applyAlignment="1">
      <alignment horizontal="right"/>
    </xf>
    <xf numFmtId="43" fontId="9" fillId="0" borderId="15" xfId="2" applyFont="1" applyFill="1" applyBorder="1"/>
    <xf numFmtId="43" fontId="9" fillId="0" borderId="19" xfId="2" applyFont="1" applyFill="1" applyBorder="1"/>
    <xf numFmtId="43" fontId="5" fillId="3" borderId="11" xfId="1" applyNumberFormat="1" applyFont="1" applyFill="1" applyBorder="1"/>
    <xf numFmtId="43" fontId="5" fillId="0" borderId="0" xfId="1" applyNumberFormat="1" applyFont="1" applyFill="1" applyBorder="1"/>
    <xf numFmtId="43" fontId="5" fillId="0" borderId="18" xfId="1" applyNumberFormat="1" applyFont="1" applyFill="1" applyBorder="1"/>
    <xf numFmtId="43" fontId="5" fillId="3" borderId="10" xfId="1" applyNumberFormat="1" applyFont="1" applyFill="1" applyBorder="1"/>
    <xf numFmtId="43" fontId="5" fillId="0" borderId="40" xfId="1" applyNumberFormat="1" applyFont="1" applyFill="1" applyBorder="1"/>
    <xf numFmtId="43" fontId="5" fillId="0" borderId="15" xfId="1" applyNumberFormat="1" applyFont="1" applyFill="1" applyBorder="1"/>
    <xf numFmtId="43" fontId="5" fillId="0" borderId="11" xfId="1" applyNumberFormat="1" applyFont="1" applyFill="1" applyBorder="1"/>
    <xf numFmtId="0" fontId="9" fillId="0" borderId="13" xfId="1" applyFont="1" applyFill="1" applyBorder="1" applyAlignment="1"/>
    <xf numFmtId="43" fontId="5" fillId="0" borderId="42" xfId="1" applyNumberFormat="1" applyFont="1" applyFill="1" applyBorder="1"/>
    <xf numFmtId="164" fontId="8" fillId="0" borderId="57" xfId="1" applyNumberFormat="1" applyFont="1" applyFill="1" applyBorder="1"/>
    <xf numFmtId="164" fontId="5" fillId="0" borderId="58" xfId="1" applyNumberFormat="1" applyFont="1" applyFill="1" applyBorder="1"/>
    <xf numFmtId="43" fontId="5" fillId="0" borderId="20" xfId="1" applyNumberFormat="1" applyFont="1" applyFill="1" applyBorder="1"/>
    <xf numFmtId="43" fontId="5" fillId="0" borderId="16" xfId="1" applyNumberFormat="1" applyFont="1" applyFill="1" applyBorder="1"/>
    <xf numFmtId="43" fontId="5" fillId="3" borderId="16" xfId="1" applyNumberFormat="1" applyFont="1" applyFill="1" applyBorder="1"/>
    <xf numFmtId="43" fontId="5" fillId="0" borderId="26" xfId="1" applyNumberFormat="1" applyFont="1" applyFill="1" applyBorder="1"/>
    <xf numFmtId="43" fontId="5" fillId="3" borderId="17" xfId="1" applyNumberFormat="1" applyFont="1" applyFill="1" applyBorder="1"/>
    <xf numFmtId="43" fontId="5" fillId="0" borderId="37" xfId="1" applyNumberFormat="1" applyFont="1" applyFill="1" applyBorder="1"/>
    <xf numFmtId="43" fontId="5" fillId="0" borderId="21" xfId="2" applyFont="1" applyFill="1" applyBorder="1"/>
    <xf numFmtId="43" fontId="5" fillId="0" borderId="13" xfId="2" applyFont="1" applyFill="1" applyBorder="1"/>
    <xf numFmtId="43" fontId="5" fillId="0" borderId="58" xfId="2" applyFont="1" applyFill="1" applyBorder="1"/>
    <xf numFmtId="43" fontId="2" fillId="5" borderId="57" xfId="1" applyNumberFormat="1" applyFont="1" applyFill="1" applyBorder="1"/>
    <xf numFmtId="43" fontId="5" fillId="0" borderId="21" xfId="1" applyNumberFormat="1" applyFont="1" applyBorder="1"/>
    <xf numFmtId="43" fontId="5" fillId="0" borderId="13" xfId="1" applyNumberFormat="1" applyFont="1" applyBorder="1"/>
    <xf numFmtId="0" fontId="0" fillId="0" borderId="13" xfId="0" applyBorder="1"/>
    <xf numFmtId="43" fontId="5" fillId="0" borderId="58" xfId="1" applyNumberFormat="1" applyFont="1" applyBorder="1"/>
    <xf numFmtId="43" fontId="8" fillId="5" borderId="57" xfId="1" applyNumberFormat="1" applyFont="1" applyFill="1" applyBorder="1"/>
    <xf numFmtId="43" fontId="5" fillId="0" borderId="26" xfId="1" applyNumberFormat="1" applyFont="1" applyBorder="1"/>
    <xf numFmtId="43" fontId="5" fillId="0" borderId="0" xfId="1" applyNumberFormat="1" applyFont="1" applyBorder="1"/>
    <xf numFmtId="43" fontId="5" fillId="0" borderId="16" xfId="1" applyNumberFormat="1" applyFont="1" applyBorder="1"/>
    <xf numFmtId="0" fontId="0" fillId="0" borderId="16" xfId="0" applyBorder="1"/>
    <xf numFmtId="164" fontId="5" fillId="0" borderId="16" xfId="1" applyNumberFormat="1" applyFont="1" applyBorder="1"/>
    <xf numFmtId="164" fontId="5" fillId="0" borderId="59" xfId="1" applyNumberFormat="1" applyFont="1" applyBorder="1"/>
    <xf numFmtId="43" fontId="8" fillId="5" borderId="57" xfId="2" applyFont="1" applyFill="1" applyBorder="1"/>
    <xf numFmtId="164" fontId="8" fillId="0" borderId="21" xfId="1" applyNumberFormat="1" applyFont="1" applyBorder="1"/>
    <xf numFmtId="164" fontId="8" fillId="0" borderId="13" xfId="1" applyNumberFormat="1" applyFont="1" applyBorder="1"/>
    <xf numFmtId="0" fontId="3" fillId="0" borderId="58" xfId="1" applyFont="1" applyBorder="1" applyAlignment="1"/>
    <xf numFmtId="43" fontId="3" fillId="0" borderId="21" xfId="2" applyFont="1" applyBorder="1" applyAlignment="1"/>
    <xf numFmtId="0" fontId="3" fillId="0" borderId="13" xfId="1" applyFont="1" applyBorder="1" applyAlignment="1"/>
    <xf numFmtId="164" fontId="5" fillId="0" borderId="13" xfId="1" applyNumberFormat="1" applyFont="1" applyBorder="1"/>
    <xf numFmtId="164" fontId="5" fillId="0" borderId="58" xfId="1" applyNumberFormat="1" applyFont="1" applyBorder="1"/>
    <xf numFmtId="164" fontId="8" fillId="5" borderId="57" xfId="1" applyNumberFormat="1" applyFont="1" applyFill="1" applyBorder="1"/>
    <xf numFmtId="43" fontId="5" fillId="0" borderId="36" xfId="2" applyFont="1" applyBorder="1"/>
    <xf numFmtId="164" fontId="5" fillId="0" borderId="36" xfId="1" applyNumberFormat="1" applyFont="1" applyBorder="1"/>
    <xf numFmtId="43" fontId="8" fillId="0" borderId="23" xfId="1" applyNumberFormat="1" applyFont="1" applyBorder="1" applyAlignment="1">
      <alignment horizontal="right"/>
    </xf>
    <xf numFmtId="0" fontId="9" fillId="0" borderId="10" xfId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9" fillId="0" borderId="10" xfId="1" applyFont="1" applyBorder="1"/>
    <xf numFmtId="0" fontId="8" fillId="5" borderId="10" xfId="1" applyFont="1" applyFill="1" applyBorder="1" applyAlignment="1">
      <alignment horizontal="left"/>
    </xf>
    <xf numFmtId="0" fontId="10" fillId="0" borderId="10" xfId="1" applyFont="1" applyBorder="1"/>
    <xf numFmtId="0" fontId="9" fillId="0" borderId="10" xfId="1" applyFont="1" applyBorder="1" applyAlignment="1">
      <alignment horizontal="left"/>
    </xf>
    <xf numFmtId="49" fontId="9" fillId="0" borderId="10" xfId="1" applyNumberFormat="1" applyFont="1" applyBorder="1" applyAlignment="1">
      <alignment horizontal="left" vertical="center"/>
    </xf>
    <xf numFmtId="0" fontId="8" fillId="0" borderId="10" xfId="1" applyFont="1" applyBorder="1" applyAlignment="1">
      <alignment horizontal="left"/>
    </xf>
    <xf numFmtId="0" fontId="8" fillId="0" borderId="10" xfId="1" applyFont="1" applyBorder="1" applyAlignment="1">
      <alignment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21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/>
    <xf numFmtId="0" fontId="8" fillId="0" borderId="13" xfId="1" applyFont="1" applyFill="1" applyBorder="1"/>
    <xf numFmtId="0" fontId="9" fillId="0" borderId="58" xfId="1" applyFont="1" applyFill="1" applyBorder="1" applyAlignment="1">
      <alignment horizontal="left" vertical="center" wrapText="1"/>
    </xf>
    <xf numFmtId="0" fontId="8" fillId="0" borderId="21" xfId="1" applyFont="1" applyFill="1" applyBorder="1" applyAlignment="1">
      <alignment horizontal="left"/>
    </xf>
    <xf numFmtId="0" fontId="9" fillId="0" borderId="13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wrapText="1"/>
    </xf>
    <xf numFmtId="0" fontId="0" fillId="0" borderId="13" xfId="0" applyBorder="1" applyAlignment="1">
      <alignment vertical="center"/>
    </xf>
    <xf numFmtId="0" fontId="9" fillId="0" borderId="13" xfId="1" applyFont="1" applyBorder="1" applyAlignment="1">
      <alignment horizontal="left" wrapText="1"/>
    </xf>
    <xf numFmtId="0" fontId="9" fillId="0" borderId="13" xfId="1" applyFont="1" applyBorder="1"/>
    <xf numFmtId="0" fontId="8" fillId="0" borderId="13" xfId="1" applyFont="1" applyBorder="1"/>
    <xf numFmtId="0" fontId="9" fillId="0" borderId="58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left" vertical="center" wrapText="1"/>
    </xf>
    <xf numFmtId="0" fontId="6" fillId="5" borderId="57" xfId="1" applyFont="1" applyFill="1" applyBorder="1" applyAlignment="1">
      <alignment horizontal="left"/>
    </xf>
    <xf numFmtId="0" fontId="9" fillId="0" borderId="36" xfId="1" applyFont="1" applyBorder="1" applyAlignment="1">
      <alignment wrapText="1"/>
    </xf>
    <xf numFmtId="0" fontId="8" fillId="5" borderId="57" xfId="1" applyFont="1" applyFill="1" applyBorder="1"/>
    <xf numFmtId="0" fontId="41" fillId="0" borderId="0" xfId="1" applyFont="1" applyFill="1" applyBorder="1" applyAlignment="1">
      <alignment horizontal="right" vertical="center"/>
    </xf>
    <xf numFmtId="164" fontId="8" fillId="5" borderId="14" xfId="1" applyNumberFormat="1" applyFont="1" applyFill="1" applyBorder="1" applyAlignment="1">
      <alignment horizontal="left"/>
    </xf>
    <xf numFmtId="164" fontId="0" fillId="0" borderId="0" xfId="0" applyNumberFormat="1"/>
    <xf numFmtId="164" fontId="5" fillId="0" borderId="10" xfId="2" applyNumberFormat="1" applyFont="1" applyFill="1" applyBorder="1"/>
    <xf numFmtId="164" fontId="2" fillId="5" borderId="14" xfId="1" applyNumberFormat="1" applyFont="1" applyFill="1" applyBorder="1"/>
    <xf numFmtId="164" fontId="9" fillId="0" borderId="37" xfId="1" applyNumberFormat="1" applyFont="1" applyBorder="1" applyAlignment="1">
      <alignment horizontal="left" vertical="center" wrapText="1"/>
    </xf>
    <xf numFmtId="164" fontId="6" fillId="5" borderId="14" xfId="1" applyNumberFormat="1" applyFont="1" applyFill="1" applyBorder="1" applyAlignment="1">
      <alignment horizontal="left"/>
    </xf>
    <xf numFmtId="164" fontId="9" fillId="0" borderId="37" xfId="1" applyNumberFormat="1" applyFont="1" applyBorder="1" applyAlignment="1">
      <alignment wrapText="1"/>
    </xf>
    <xf numFmtId="164" fontId="8" fillId="0" borderId="23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center" vertical="center"/>
    </xf>
    <xf numFmtId="164" fontId="41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64" fontId="8" fillId="0" borderId="0" xfId="1" applyNumberFormat="1" applyFont="1" applyBorder="1" applyAlignment="1">
      <alignment horizontal="right"/>
    </xf>
    <xf numFmtId="164" fontId="8" fillId="5" borderId="22" xfId="2" applyNumberFormat="1" applyFont="1" applyFill="1" applyBorder="1"/>
    <xf numFmtId="164" fontId="9" fillId="0" borderId="19" xfId="1" applyNumberFormat="1" applyFont="1" applyBorder="1" applyAlignment="1">
      <alignment horizontal="left"/>
    </xf>
    <xf numFmtId="164" fontId="9" fillId="0" borderId="15" xfId="1" applyNumberFormat="1" applyFont="1" applyBorder="1" applyAlignment="1">
      <alignment horizontal="left"/>
    </xf>
    <xf numFmtId="164" fontId="9" fillId="0" borderId="42" xfId="1" applyNumberFormat="1" applyFont="1" applyBorder="1" applyAlignment="1">
      <alignment horizontal="left" vertical="center"/>
    </xf>
    <xf numFmtId="164" fontId="8" fillId="5" borderId="22" xfId="1" applyNumberFormat="1" applyFont="1" applyFill="1" applyBorder="1" applyAlignment="1">
      <alignment horizontal="left"/>
    </xf>
    <xf numFmtId="164" fontId="9" fillId="0" borderId="19" xfId="1" applyNumberFormat="1" applyFont="1" applyBorder="1" applyAlignment="1">
      <alignment horizontal="left" vertical="center"/>
    </xf>
    <xf numFmtId="164" fontId="9" fillId="0" borderId="15" xfId="1" applyNumberFormat="1" applyFont="1" applyBorder="1" applyAlignment="1">
      <alignment horizontal="left" vertical="center"/>
    </xf>
    <xf numFmtId="164" fontId="9" fillId="26" borderId="19" xfId="2" applyNumberFormat="1" applyFont="1" applyFill="1" applyBorder="1" applyAlignment="1">
      <alignment horizontal="left"/>
    </xf>
    <xf numFmtId="164" fontId="9" fillId="0" borderId="19" xfId="2" applyNumberFormat="1" applyFont="1" applyBorder="1" applyAlignment="1">
      <alignment horizontal="left"/>
    </xf>
    <xf numFmtId="0" fontId="8" fillId="5" borderId="61" xfId="1" applyFont="1" applyFill="1" applyBorder="1" applyAlignment="1">
      <alignment horizontal="left"/>
    </xf>
    <xf numFmtId="164" fontId="6" fillId="6" borderId="46" xfId="1" applyNumberFormat="1" applyFont="1" applyFill="1" applyBorder="1" applyAlignment="1">
      <alignment horizontal="center" vertical="center" wrapText="1"/>
    </xf>
    <xf numFmtId="164" fontId="12" fillId="5" borderId="49" xfId="1" applyNumberFormat="1" applyFont="1" applyFill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6" fillId="6" borderId="46" xfId="1" applyFont="1" applyFill="1" applyBorder="1" applyAlignment="1">
      <alignment horizontal="center" vertical="center" wrapText="1"/>
    </xf>
    <xf numFmtId="0" fontId="12" fillId="5" borderId="48" xfId="1" applyFont="1" applyFill="1" applyBorder="1"/>
    <xf numFmtId="0" fontId="9" fillId="0" borderId="7" xfId="1" applyFont="1" applyBorder="1" applyAlignment="1">
      <alignment horizontal="center" vertical="center" wrapText="1"/>
    </xf>
    <xf numFmtId="0" fontId="7" fillId="0" borderId="8" xfId="1" applyFont="1" applyBorder="1"/>
    <xf numFmtId="0" fontId="7" fillId="0" borderId="9" xfId="1" applyFont="1" applyBorder="1"/>
    <xf numFmtId="0" fontId="9" fillId="0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/>
    <xf numFmtId="0" fontId="7" fillId="0" borderId="9" xfId="1" applyFont="1" applyFill="1" applyBorder="1"/>
    <xf numFmtId="0" fontId="8" fillId="5" borderId="22" xfId="1" applyFont="1" applyFill="1" applyBorder="1" applyAlignment="1">
      <alignment horizontal="center" vertical="center" wrapText="1"/>
    </xf>
    <xf numFmtId="0" fontId="7" fillId="5" borderId="23" xfId="1" applyFont="1" applyFill="1" applyBorder="1"/>
    <xf numFmtId="0" fontId="7" fillId="5" borderId="24" xfId="1" applyFont="1" applyFill="1" applyBorder="1"/>
    <xf numFmtId="0" fontId="9" fillId="0" borderId="18" xfId="1" applyFont="1" applyBorder="1" applyAlignment="1">
      <alignment horizontal="center" vertical="center" wrapText="1"/>
    </xf>
    <xf numFmtId="0" fontId="7" fillId="0" borderId="18" xfId="1" applyFont="1" applyBorder="1"/>
    <xf numFmtId="0" fontId="9" fillId="0" borderId="17" xfId="1" applyFont="1" applyBorder="1" applyAlignment="1">
      <alignment horizontal="center" vertical="center" wrapText="1"/>
    </xf>
    <xf numFmtId="0" fontId="7" fillId="0" borderId="17" xfId="1" applyFont="1" applyBorder="1"/>
    <xf numFmtId="0" fontId="9" fillId="0" borderId="40" xfId="1" applyFont="1" applyBorder="1" applyAlignment="1">
      <alignment horizontal="center" vertical="center" wrapText="1"/>
    </xf>
    <xf numFmtId="0" fontId="7" fillId="0" borderId="0" xfId="1" applyFont="1" applyBorder="1"/>
    <xf numFmtId="0" fontId="7" fillId="0" borderId="39" xfId="1" applyFont="1" applyBorder="1"/>
    <xf numFmtId="0" fontId="9" fillId="0" borderId="22" xfId="1" applyFont="1" applyBorder="1" applyAlignment="1">
      <alignment horizontal="center" vertical="center" wrapText="1"/>
    </xf>
    <xf numFmtId="0" fontId="7" fillId="0" borderId="23" xfId="1" applyFont="1" applyBorder="1"/>
    <xf numFmtId="0" fontId="7" fillId="0" borderId="24" xfId="1" applyFont="1" applyBorder="1"/>
    <xf numFmtId="0" fontId="9" fillId="0" borderId="10" xfId="1" applyFont="1" applyBorder="1" applyAlignment="1">
      <alignment horizontal="center" vertical="center" wrapText="1"/>
    </xf>
    <xf numFmtId="0" fontId="7" fillId="0" borderId="10" xfId="1" applyFont="1" applyBorder="1"/>
    <xf numFmtId="0" fontId="8" fillId="0" borderId="4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7" fillId="0" borderId="6" xfId="1" applyFont="1" applyBorder="1"/>
    <xf numFmtId="0" fontId="7" fillId="0" borderId="3" xfId="1" applyFont="1" applyBorder="1"/>
    <xf numFmtId="0" fontId="9" fillId="0" borderId="11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12" fillId="0" borderId="30" xfId="1" applyFont="1" applyBorder="1"/>
    <xf numFmtId="43" fontId="20" fillId="6" borderId="33" xfId="2" applyFont="1" applyFill="1" applyBorder="1" applyAlignment="1">
      <alignment horizontal="center" vertical="center" wrapText="1"/>
    </xf>
    <xf numFmtId="43" fontId="22" fillId="5" borderId="34" xfId="2" applyFont="1" applyFill="1" applyBorder="1"/>
    <xf numFmtId="0" fontId="8" fillId="5" borderId="22" xfId="1" applyFont="1" applyFill="1" applyBorder="1" applyAlignment="1">
      <alignment horizontal="center"/>
    </xf>
    <xf numFmtId="0" fontId="9" fillId="0" borderId="4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43" fontId="6" fillId="6" borderId="46" xfId="2" applyFont="1" applyFill="1" applyBorder="1" applyAlignment="1">
      <alignment horizontal="center" vertical="center" wrapText="1"/>
    </xf>
    <xf numFmtId="43" fontId="12" fillId="5" borderId="48" xfId="2" applyFont="1" applyFill="1" applyBorder="1"/>
    <xf numFmtId="0" fontId="20" fillId="6" borderId="53" xfId="1" applyFont="1" applyFill="1" applyBorder="1" applyAlignment="1">
      <alignment horizontal="center" vertical="center" wrapText="1"/>
    </xf>
    <xf numFmtId="0" fontId="22" fillId="5" borderId="54" xfId="1" applyFont="1" applyFill="1" applyBorder="1"/>
    <xf numFmtId="0" fontId="6" fillId="2" borderId="33" xfId="1" applyFont="1" applyFill="1" applyBorder="1" applyAlignment="1">
      <alignment horizontal="center" vertical="center" wrapText="1"/>
    </xf>
    <xf numFmtId="0" fontId="12" fillId="0" borderId="34" xfId="1" applyFont="1" applyBorder="1"/>
    <xf numFmtId="0" fontId="12" fillId="0" borderId="38" xfId="1" applyFont="1" applyBorder="1"/>
    <xf numFmtId="43" fontId="12" fillId="5" borderId="49" xfId="2" applyFont="1" applyFill="1" applyBorder="1"/>
    <xf numFmtId="0" fontId="6" fillId="6" borderId="50" xfId="1" applyFont="1" applyFill="1" applyBorder="1" applyAlignment="1">
      <alignment horizontal="center" vertical="center" textRotation="255" wrapText="1"/>
    </xf>
    <xf numFmtId="0" fontId="6" fillId="6" borderId="60" xfId="1" applyFont="1" applyFill="1" applyBorder="1" applyAlignment="1">
      <alignment horizontal="center" vertical="center" textRotation="255" wrapText="1"/>
    </xf>
    <xf numFmtId="0" fontId="6" fillId="6" borderId="51" xfId="1" applyFont="1" applyFill="1" applyBorder="1" applyAlignment="1">
      <alignment horizontal="center" vertical="center" textRotation="255" wrapText="1"/>
    </xf>
    <xf numFmtId="0" fontId="6" fillId="6" borderId="61" xfId="1" applyFont="1" applyFill="1" applyBorder="1" applyAlignment="1">
      <alignment horizontal="center" vertical="center" textRotation="255" wrapText="1"/>
    </xf>
    <xf numFmtId="0" fontId="6" fillId="6" borderId="27" xfId="1" applyFont="1" applyFill="1" applyBorder="1" applyAlignment="1">
      <alignment horizontal="center" vertical="center" textRotation="255" wrapText="1"/>
    </xf>
    <xf numFmtId="0" fontId="7" fillId="5" borderId="29" xfId="1" applyFont="1" applyFill="1" applyBorder="1"/>
    <xf numFmtId="0" fontId="6" fillId="6" borderId="28" xfId="1" applyFont="1" applyFill="1" applyBorder="1" applyAlignment="1">
      <alignment horizontal="center" vertical="center" textRotation="255" wrapText="1"/>
    </xf>
    <xf numFmtId="0" fontId="7" fillId="5" borderId="30" xfId="1" applyFont="1" applyFill="1" applyBorder="1"/>
    <xf numFmtId="0" fontId="6" fillId="6" borderId="30" xfId="1" applyFont="1" applyFill="1" applyBorder="1" applyAlignment="1">
      <alignment horizontal="center" vertical="center" textRotation="255" wrapText="1"/>
    </xf>
    <xf numFmtId="0" fontId="20" fillId="6" borderId="31" xfId="1" applyFont="1" applyFill="1" applyBorder="1" applyAlignment="1">
      <alignment horizontal="center" vertical="center"/>
    </xf>
    <xf numFmtId="0" fontId="21" fillId="5" borderId="32" xfId="1" applyFont="1" applyFill="1" applyBorder="1"/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/>
    <xf numFmtId="0" fontId="7" fillId="0" borderId="3" xfId="1" applyFont="1" applyFill="1" applyBorder="1"/>
    <xf numFmtId="0" fontId="20" fillId="6" borderId="55" xfId="1" applyFont="1" applyFill="1" applyBorder="1" applyAlignment="1">
      <alignment horizontal="center" vertical="center" wrapText="1"/>
    </xf>
    <xf numFmtId="0" fontId="22" fillId="5" borderId="56" xfId="1" applyFont="1" applyFill="1" applyBorder="1"/>
    <xf numFmtId="0" fontId="2" fillId="0" borderId="0" xfId="0" applyFont="1" applyAlignment="1">
      <alignment horizontal="center" vertical="top"/>
    </xf>
    <xf numFmtId="0" fontId="8" fillId="0" borderId="11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164" fontId="5" fillId="3" borderId="15" xfId="2" applyNumberFormat="1" applyFont="1" applyFill="1" applyBorder="1"/>
    <xf numFmtId="164" fontId="5" fillId="27" borderId="15" xfId="2" applyNumberFormat="1" applyFont="1" applyFill="1" applyBorder="1"/>
    <xf numFmtId="0" fontId="42" fillId="0" borderId="0" xfId="0" applyFont="1" applyAlignment="1">
      <alignment horizontal="center" vertical="top"/>
    </xf>
    <xf numFmtId="164" fontId="5" fillId="3" borderId="42" xfId="2" applyNumberFormat="1" applyFont="1" applyFill="1" applyBorder="1"/>
    <xf numFmtId="0" fontId="9" fillId="0" borderId="17" xfId="1" applyFont="1" applyBorder="1" applyAlignment="1">
      <alignment horizontal="left" vertical="center" wrapText="1"/>
    </xf>
    <xf numFmtId="164" fontId="5" fillId="3" borderId="19" xfId="2" applyNumberFormat="1" applyFont="1" applyFill="1" applyBorder="1"/>
    <xf numFmtId="164" fontId="5" fillId="3" borderId="10" xfId="2" applyNumberFormat="1" applyFont="1" applyFill="1" applyBorder="1"/>
  </cellXfs>
  <cellStyles count="5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  <cellStyle name="Normal 5" xfId="4" xr:uid="{5C923392-10AC-4597-9457-331C4868CA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14198</xdr:colOff>
      <xdr:row>0</xdr:row>
      <xdr:rowOff>0</xdr:rowOff>
    </xdr:from>
    <xdr:to>
      <xdr:col>5</xdr:col>
      <xdr:colOff>1125140</xdr:colOff>
      <xdr:row>3</xdr:row>
      <xdr:rowOff>180352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4DD4841-BDD3-4992-85EE-09A8BEE4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8" y="0"/>
          <a:ext cx="2390864" cy="761377"/>
        </a:xfrm>
        <a:prstGeom prst="rect">
          <a:avLst/>
        </a:prstGeom>
      </xdr:spPr>
    </xdr:pic>
    <xdr:clientData/>
  </xdr:twoCellAnchor>
  <xdr:twoCellAnchor>
    <xdr:from>
      <xdr:col>0</xdr:col>
      <xdr:colOff>7324</xdr:colOff>
      <xdr:row>251</xdr:row>
      <xdr:rowOff>95188</xdr:rowOff>
    </xdr:from>
    <xdr:to>
      <xdr:col>8</xdr:col>
      <xdr:colOff>0</xdr:colOff>
      <xdr:row>253</xdr:row>
      <xdr:rowOff>102451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24" y="21812188"/>
          <a:ext cx="9060476" cy="388263"/>
          <a:chOff x="7315" y="13786346"/>
          <a:chExt cx="7720888" cy="391255"/>
        </a:xfrm>
      </xdr:grpSpPr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315" y="13789277"/>
            <a:ext cx="1553307" cy="388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246034" y="13787812"/>
            <a:ext cx="1620718" cy="388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780187" y="13786346"/>
            <a:ext cx="1948016" cy="388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58"/>
  <sheetViews>
    <sheetView showGridLines="0" tabSelected="1" topLeftCell="A174" zoomScaleNormal="100" zoomScaleSheetLayoutView="130" workbookViewId="0">
      <selection activeCell="F178" sqref="F178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3.42578125" customWidth="1"/>
    <col min="4" max="4" width="3.5703125" customWidth="1"/>
    <col min="5" max="5" width="5.85546875" bestFit="1" customWidth="1"/>
    <col min="6" max="6" width="78" customWidth="1"/>
    <col min="7" max="7" width="22.5703125" style="373" customWidth="1"/>
    <col min="8" max="8" width="16.28515625" customWidth="1"/>
    <col min="9" max="9" width="18.7109375" hidden="1" customWidth="1"/>
    <col min="10" max="13" width="18.7109375" style="52" hidden="1" customWidth="1"/>
    <col min="14" max="14" width="18.7109375" hidden="1" customWidth="1"/>
    <col min="15" max="15" width="20.140625" hidden="1" customWidth="1"/>
    <col min="16" max="17" width="14" hidden="1" customWidth="1"/>
    <col min="18" max="18" width="15.28515625" hidden="1" customWidth="1"/>
    <col min="19" max="19" width="0.140625" hidden="1" customWidth="1"/>
    <col min="20" max="20" width="20.140625" style="52" hidden="1" customWidth="1"/>
    <col min="21" max="21" width="11.42578125" customWidth="1"/>
    <col min="22" max="22" width="13.85546875" bestFit="1" customWidth="1"/>
  </cols>
  <sheetData>
    <row r="1" spans="1:20" ht="15.75" x14ac:dyDescent="0.25">
      <c r="A1" s="489" t="s">
        <v>444</v>
      </c>
      <c r="B1" s="489"/>
      <c r="C1" s="489"/>
      <c r="D1" s="489"/>
      <c r="E1" s="489"/>
      <c r="F1" s="489"/>
      <c r="G1" s="489"/>
      <c r="H1" s="489"/>
      <c r="I1" s="480"/>
      <c r="J1" s="480"/>
      <c r="K1" s="480"/>
      <c r="L1" s="480"/>
      <c r="M1" s="480"/>
      <c r="N1" s="480"/>
      <c r="O1" s="274"/>
    </row>
    <row r="2" spans="1:20" x14ac:dyDescent="0.25">
      <c r="A2" s="480" t="s">
        <v>867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274"/>
    </row>
    <row r="3" spans="1:20" x14ac:dyDescent="0.25">
      <c r="A3" s="480" t="s">
        <v>868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274"/>
    </row>
    <row r="4" spans="1:20" x14ac:dyDescent="0.25">
      <c r="A4" s="480" t="s">
        <v>445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274"/>
    </row>
    <row r="5" spans="1:20" x14ac:dyDescent="0.25">
      <c r="A5" s="68" t="s">
        <v>623</v>
      </c>
      <c r="N5" s="73" t="s">
        <v>866</v>
      </c>
      <c r="O5" s="73"/>
    </row>
    <row r="6" spans="1:20" x14ac:dyDescent="0.25">
      <c r="A6" s="68" t="s">
        <v>514</v>
      </c>
    </row>
    <row r="7" spans="1:20" x14ac:dyDescent="0.25">
      <c r="A7" s="100" t="s">
        <v>446</v>
      </c>
    </row>
    <row r="8" spans="1:20" x14ac:dyDescent="0.25">
      <c r="A8" s="100" t="s">
        <v>447</v>
      </c>
    </row>
    <row r="9" spans="1:20" ht="15.75" thickBot="1" x14ac:dyDescent="0.3">
      <c r="A9" s="68" t="s">
        <v>515</v>
      </c>
    </row>
    <row r="10" spans="1:20" ht="15.75" thickBot="1" x14ac:dyDescent="0.3">
      <c r="I10" s="396" t="s">
        <v>861</v>
      </c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8"/>
    </row>
    <row r="11" spans="1:20" x14ac:dyDescent="0.25">
      <c r="A11" s="462" t="s">
        <v>0</v>
      </c>
      <c r="B11" s="463"/>
      <c r="C11" s="466" t="s">
        <v>1</v>
      </c>
      <c r="D11" s="468" t="s">
        <v>2</v>
      </c>
      <c r="E11" s="468" t="s">
        <v>3</v>
      </c>
      <c r="F11" s="471" t="s">
        <v>4</v>
      </c>
      <c r="G11" s="394" t="s">
        <v>860</v>
      </c>
      <c r="H11" s="399" t="s">
        <v>862</v>
      </c>
      <c r="I11" s="399" t="s">
        <v>5</v>
      </c>
      <c r="J11" s="454" t="s">
        <v>6</v>
      </c>
      <c r="K11" s="454" t="s">
        <v>7</v>
      </c>
      <c r="L11" s="454" t="s">
        <v>8</v>
      </c>
      <c r="M11" s="454" t="s">
        <v>9</v>
      </c>
      <c r="N11" s="456" t="s">
        <v>10</v>
      </c>
      <c r="O11" s="478" t="s">
        <v>859</v>
      </c>
      <c r="P11" s="458" t="s">
        <v>11</v>
      </c>
      <c r="Q11" s="447" t="s">
        <v>12</v>
      </c>
      <c r="R11" s="447" t="s">
        <v>13</v>
      </c>
      <c r="S11" s="447" t="s">
        <v>14</v>
      </c>
      <c r="T11" s="449" t="s">
        <v>15</v>
      </c>
    </row>
    <row r="12" spans="1:20" ht="63.75" customHeight="1" thickBot="1" x14ac:dyDescent="0.3">
      <c r="A12" s="464"/>
      <c r="B12" s="465"/>
      <c r="C12" s="467"/>
      <c r="D12" s="469"/>
      <c r="E12" s="470"/>
      <c r="F12" s="472"/>
      <c r="G12" s="395"/>
      <c r="H12" s="400"/>
      <c r="I12" s="400"/>
      <c r="J12" s="461"/>
      <c r="K12" s="461"/>
      <c r="L12" s="461"/>
      <c r="M12" s="455"/>
      <c r="N12" s="457"/>
      <c r="O12" s="479"/>
      <c r="P12" s="459"/>
      <c r="Q12" s="460"/>
      <c r="R12" s="448"/>
      <c r="S12" s="448"/>
      <c r="T12" s="450"/>
    </row>
    <row r="13" spans="1:20" x14ac:dyDescent="0.25">
      <c r="A13" s="452" t="s">
        <v>17</v>
      </c>
      <c r="B13" s="453"/>
      <c r="C13" s="414"/>
      <c r="D13" s="414"/>
      <c r="E13" s="415"/>
      <c r="F13" s="44" t="s">
        <v>18</v>
      </c>
      <c r="G13" s="374">
        <v>191965349</v>
      </c>
      <c r="H13" s="352"/>
      <c r="I13" s="314">
        <v>6538658.0599999996</v>
      </c>
      <c r="J13" s="257">
        <v>20657282.98</v>
      </c>
      <c r="K13" s="275">
        <v>14378736.689999999</v>
      </c>
      <c r="L13" s="275">
        <v>13896543.710000001</v>
      </c>
      <c r="M13" s="256">
        <v>14014993.41</v>
      </c>
      <c r="N13" s="60">
        <f>+'JUNIO 2024'!C18</f>
        <v>6993129.6200000001</v>
      </c>
      <c r="O13" s="297">
        <v>22233824.510000002</v>
      </c>
      <c r="P13" s="37"/>
      <c r="Q13" s="38"/>
      <c r="R13" s="39"/>
      <c r="S13" s="15"/>
      <c r="T13" s="260">
        <f t="shared" ref="T13:T44" si="0">SUM(I13:S13)</f>
        <v>98713168.980000004</v>
      </c>
    </row>
    <row r="14" spans="1:20" hidden="1" x14ac:dyDescent="0.25">
      <c r="A14" s="413" t="s">
        <v>406</v>
      </c>
      <c r="B14" s="414"/>
      <c r="C14" s="414"/>
      <c r="D14" s="414"/>
      <c r="E14" s="415"/>
      <c r="F14" s="44" t="s">
        <v>407</v>
      </c>
      <c r="G14" s="374"/>
      <c r="H14" s="353"/>
      <c r="I14" s="315">
        <v>0</v>
      </c>
      <c r="J14" s="257">
        <v>0</v>
      </c>
      <c r="K14" s="275">
        <v>0</v>
      </c>
      <c r="L14" s="275">
        <v>0</v>
      </c>
      <c r="M14" s="257">
        <v>0</v>
      </c>
      <c r="N14" s="60">
        <f>+'JUNIO 2024'!D18</f>
        <v>0</v>
      </c>
      <c r="O14" s="297"/>
      <c r="P14" s="37"/>
      <c r="Q14" s="53"/>
      <c r="R14" s="39"/>
      <c r="S14" s="15"/>
      <c r="T14" s="260">
        <f t="shared" si="0"/>
        <v>0</v>
      </c>
    </row>
    <row r="15" spans="1:20" x14ac:dyDescent="0.25">
      <c r="A15" s="413" t="s">
        <v>19</v>
      </c>
      <c r="B15" s="414"/>
      <c r="C15" s="414"/>
      <c r="D15" s="414"/>
      <c r="E15" s="415"/>
      <c r="F15" s="44" t="s">
        <v>20</v>
      </c>
      <c r="G15" s="374">
        <v>122840431</v>
      </c>
      <c r="H15" s="353"/>
      <c r="I15" s="315">
        <v>1069258.23</v>
      </c>
      <c r="J15" s="257">
        <v>1207134.4100000001</v>
      </c>
      <c r="K15" s="275">
        <v>842931.35</v>
      </c>
      <c r="L15" s="275">
        <v>3544833.61</v>
      </c>
      <c r="M15" s="257">
        <v>4955697.6900000004</v>
      </c>
      <c r="N15" s="60">
        <f>+'JUNIO 2024'!E18</f>
        <v>2069295.2399999998</v>
      </c>
      <c r="O15" s="60">
        <v>3028982.28</v>
      </c>
      <c r="P15" s="10"/>
      <c r="Q15" s="15"/>
      <c r="R15" s="10"/>
      <c r="S15" s="10"/>
      <c r="T15" s="260">
        <f>SUM(I15:S15)</f>
        <v>16718132.809999999</v>
      </c>
    </row>
    <row r="16" spans="1:20" x14ac:dyDescent="0.25">
      <c r="A16" s="413" t="s">
        <v>21</v>
      </c>
      <c r="B16" s="414"/>
      <c r="C16" s="414"/>
      <c r="D16" s="414"/>
      <c r="E16" s="415"/>
      <c r="F16" s="44" t="s">
        <v>22</v>
      </c>
      <c r="G16" s="374">
        <v>25434018</v>
      </c>
      <c r="H16" s="353"/>
      <c r="I16" s="315"/>
      <c r="J16" s="257"/>
      <c r="K16" s="275"/>
      <c r="L16" s="275">
        <v>0</v>
      </c>
      <c r="M16" s="257">
        <v>0</v>
      </c>
      <c r="N16" s="60">
        <f>'JUNIO 2024'!F18</f>
        <v>0</v>
      </c>
      <c r="O16" s="60"/>
      <c r="P16" s="10"/>
      <c r="Q16" s="10"/>
      <c r="R16" s="10"/>
      <c r="S16" s="10"/>
      <c r="T16" s="260">
        <f t="shared" si="0"/>
        <v>0</v>
      </c>
    </row>
    <row r="17" spans="1:20" hidden="1" x14ac:dyDescent="0.25">
      <c r="A17" s="413" t="s">
        <v>354</v>
      </c>
      <c r="B17" s="414"/>
      <c r="C17" s="414"/>
      <c r="D17" s="414"/>
      <c r="E17" s="415"/>
      <c r="F17" s="44" t="s">
        <v>355</v>
      </c>
      <c r="G17" s="374"/>
      <c r="H17" s="353"/>
      <c r="I17" s="315"/>
      <c r="J17" s="257"/>
      <c r="K17" s="275"/>
      <c r="L17" s="275"/>
      <c r="M17" s="257"/>
      <c r="N17" s="60"/>
      <c r="O17" s="60"/>
      <c r="P17" s="10"/>
      <c r="Q17" s="10"/>
      <c r="R17" s="10"/>
      <c r="S17" s="10"/>
      <c r="T17" s="260">
        <f t="shared" si="0"/>
        <v>0</v>
      </c>
    </row>
    <row r="18" spans="1:20" x14ac:dyDescent="0.25">
      <c r="A18" s="413" t="s">
        <v>23</v>
      </c>
      <c r="B18" s="414"/>
      <c r="C18" s="414"/>
      <c r="D18" s="414"/>
      <c r="E18" s="415"/>
      <c r="F18" s="44" t="s">
        <v>24</v>
      </c>
      <c r="G18" s="374">
        <v>22601498</v>
      </c>
      <c r="H18" s="353"/>
      <c r="I18" s="315">
        <v>48784.78</v>
      </c>
      <c r="J18" s="257">
        <v>18484.169999999998</v>
      </c>
      <c r="K18" s="275">
        <v>310189.94</v>
      </c>
      <c r="L18" s="275">
        <v>44473.919999999998</v>
      </c>
      <c r="M18" s="257">
        <v>43062.31</v>
      </c>
      <c r="N18" s="60">
        <f>+'JUNIO 2024'!H18</f>
        <v>809001.45</v>
      </c>
      <c r="O18" s="60">
        <v>237531.71</v>
      </c>
      <c r="P18" s="10"/>
      <c r="Q18" s="10"/>
      <c r="R18" s="10"/>
      <c r="S18" s="10"/>
      <c r="T18" s="260">
        <f t="shared" si="0"/>
        <v>1511528.2799999998</v>
      </c>
    </row>
    <row r="19" spans="1:20" hidden="1" x14ac:dyDescent="0.25">
      <c r="A19" s="473" t="s">
        <v>330</v>
      </c>
      <c r="B19" s="474"/>
      <c r="C19" s="474"/>
      <c r="D19" s="474"/>
      <c r="E19" s="475"/>
      <c r="F19" s="246" t="s">
        <v>331</v>
      </c>
      <c r="G19" s="374"/>
      <c r="H19" s="354"/>
      <c r="I19" s="315"/>
      <c r="J19" s="257"/>
      <c r="K19" s="275"/>
      <c r="L19" s="275"/>
      <c r="M19" s="257"/>
      <c r="N19" s="60"/>
      <c r="O19" s="60"/>
      <c r="P19" s="10"/>
      <c r="Q19" s="10"/>
      <c r="R19" s="10"/>
      <c r="S19" s="10"/>
      <c r="T19" s="260">
        <f t="shared" si="0"/>
        <v>0</v>
      </c>
    </row>
    <row r="20" spans="1:20" hidden="1" x14ac:dyDescent="0.25">
      <c r="A20" s="413" t="s">
        <v>25</v>
      </c>
      <c r="B20" s="414"/>
      <c r="C20" s="414"/>
      <c r="D20" s="414"/>
      <c r="E20" s="415"/>
      <c r="F20" s="44" t="s">
        <v>329</v>
      </c>
      <c r="G20" s="374"/>
      <c r="H20" s="353"/>
      <c r="I20" s="315"/>
      <c r="J20" s="257"/>
      <c r="K20" s="275"/>
      <c r="L20" s="275"/>
      <c r="M20" s="257"/>
      <c r="N20" s="60"/>
      <c r="O20" s="60"/>
      <c r="P20" s="10"/>
      <c r="Q20" s="10"/>
      <c r="R20" s="10"/>
      <c r="S20" s="10"/>
      <c r="T20" s="260">
        <f t="shared" si="0"/>
        <v>0</v>
      </c>
    </row>
    <row r="21" spans="1:20" hidden="1" x14ac:dyDescent="0.25">
      <c r="A21" s="413" t="s">
        <v>354</v>
      </c>
      <c r="B21" s="414"/>
      <c r="C21" s="414"/>
      <c r="D21" s="414"/>
      <c r="E21" s="415"/>
      <c r="F21" s="44" t="s">
        <v>355</v>
      </c>
      <c r="G21" s="374"/>
      <c r="H21" s="353"/>
      <c r="I21" s="315">
        <v>1079651.48</v>
      </c>
      <c r="J21" s="257"/>
      <c r="K21" s="275"/>
      <c r="L21" s="275">
        <v>0</v>
      </c>
      <c r="M21" s="257">
        <v>0</v>
      </c>
      <c r="N21" s="60">
        <f>'JUNIO 2024'!G18</f>
        <v>0</v>
      </c>
      <c r="O21" s="60"/>
      <c r="P21" s="10"/>
      <c r="Q21" s="10"/>
      <c r="R21" s="10"/>
      <c r="S21" s="10"/>
      <c r="T21" s="260">
        <f t="shared" si="0"/>
        <v>1079651.48</v>
      </c>
    </row>
    <row r="22" spans="1:20" x14ac:dyDescent="0.25">
      <c r="A22" s="413" t="s">
        <v>26</v>
      </c>
      <c r="B22" s="414"/>
      <c r="C22" s="414"/>
      <c r="D22" s="414"/>
      <c r="E22" s="415"/>
      <c r="F22" s="44" t="s">
        <v>27</v>
      </c>
      <c r="G22" s="374">
        <v>36400000</v>
      </c>
      <c r="H22" s="353"/>
      <c r="I22" s="315">
        <v>89095.7</v>
      </c>
      <c r="J22" s="257">
        <v>1910378.1</v>
      </c>
      <c r="K22" s="275">
        <v>23236926.239999998</v>
      </c>
      <c r="L22" s="275">
        <v>1860374.2400000002</v>
      </c>
      <c r="M22" s="257">
        <v>4894782.1599999992</v>
      </c>
      <c r="N22" s="60">
        <f>+'JUNIO 2024'!I18</f>
        <v>17044675.539999999</v>
      </c>
      <c r="O22" s="60">
        <v>3323105.01</v>
      </c>
      <c r="P22" s="10"/>
      <c r="Q22" s="10"/>
      <c r="R22" s="10"/>
      <c r="S22" s="10"/>
      <c r="T22" s="260">
        <f t="shared" si="0"/>
        <v>52359336.990000002</v>
      </c>
    </row>
    <row r="23" spans="1:20" x14ac:dyDescent="0.25">
      <c r="A23" s="413" t="s">
        <v>28</v>
      </c>
      <c r="B23" s="414"/>
      <c r="C23" s="414"/>
      <c r="D23" s="414"/>
      <c r="E23" s="415"/>
      <c r="F23" s="44" t="s">
        <v>29</v>
      </c>
      <c r="G23" s="374">
        <v>900000</v>
      </c>
      <c r="H23" s="353"/>
      <c r="I23" s="315"/>
      <c r="J23" s="257">
        <v>40063.32</v>
      </c>
      <c r="K23" s="275">
        <v>334944.82</v>
      </c>
      <c r="L23" s="275">
        <v>59630.710000000006</v>
      </c>
      <c r="M23" s="257">
        <v>44510.82</v>
      </c>
      <c r="N23" s="60">
        <f>+'JUNIO 2024'!J18</f>
        <v>693462.02</v>
      </c>
      <c r="O23" s="60">
        <v>326696.11</v>
      </c>
      <c r="P23" s="10"/>
      <c r="Q23" s="10"/>
      <c r="R23" s="10"/>
      <c r="S23" s="10"/>
      <c r="T23" s="260">
        <f t="shared" si="0"/>
        <v>1499307.7999999998</v>
      </c>
    </row>
    <row r="24" spans="1:20" x14ac:dyDescent="0.25">
      <c r="A24" s="413" t="s">
        <v>30</v>
      </c>
      <c r="B24" s="414"/>
      <c r="C24" s="414"/>
      <c r="D24" s="414"/>
      <c r="E24" s="415"/>
      <c r="F24" s="44" t="s">
        <v>31</v>
      </c>
      <c r="G24" s="374">
        <v>1390300</v>
      </c>
      <c r="H24" s="353"/>
      <c r="I24" s="315"/>
      <c r="J24" s="257"/>
      <c r="K24" s="275"/>
      <c r="L24" s="275"/>
      <c r="M24" s="257"/>
      <c r="N24" s="60"/>
      <c r="O24" s="60"/>
      <c r="P24" s="10"/>
      <c r="Q24" s="10"/>
      <c r="R24" s="10"/>
      <c r="S24" s="10"/>
      <c r="T24" s="260">
        <f t="shared" si="0"/>
        <v>0</v>
      </c>
    </row>
    <row r="25" spans="1:20" hidden="1" x14ac:dyDescent="0.25">
      <c r="A25" s="473" t="s">
        <v>282</v>
      </c>
      <c r="B25" s="474"/>
      <c r="C25" s="474"/>
      <c r="D25" s="474"/>
      <c r="E25" s="475"/>
      <c r="F25" s="246" t="s">
        <v>283</v>
      </c>
      <c r="G25" s="374"/>
      <c r="H25" s="354"/>
      <c r="I25" s="315">
        <v>0</v>
      </c>
      <c r="J25" s="257">
        <v>0</v>
      </c>
      <c r="K25" s="275"/>
      <c r="L25" s="275"/>
      <c r="M25" s="257"/>
      <c r="N25" s="60"/>
      <c r="O25" s="60"/>
      <c r="P25" s="10"/>
      <c r="Q25" s="10"/>
      <c r="R25" s="10"/>
      <c r="S25" s="10"/>
      <c r="T25" s="260">
        <f t="shared" si="0"/>
        <v>0</v>
      </c>
    </row>
    <row r="26" spans="1:20" x14ac:dyDescent="0.25">
      <c r="A26" s="404" t="s">
        <v>863</v>
      </c>
      <c r="B26" s="405"/>
      <c r="C26" s="405"/>
      <c r="D26" s="405"/>
      <c r="E26" s="406"/>
      <c r="F26" s="44" t="s">
        <v>36</v>
      </c>
      <c r="G26" s="374">
        <v>30321969</v>
      </c>
      <c r="H26" s="353"/>
      <c r="I26" s="315"/>
      <c r="J26" s="257"/>
      <c r="K26" s="275">
        <v>937628.2300000001</v>
      </c>
      <c r="L26" s="275">
        <v>2490896.42</v>
      </c>
      <c r="M26" s="257">
        <v>3426267.29</v>
      </c>
      <c r="N26" s="60">
        <f>+'JUNIO 2024'!L18</f>
        <v>771738.45</v>
      </c>
      <c r="O26" s="60"/>
      <c r="P26" s="10"/>
      <c r="Q26" s="10"/>
      <c r="R26" s="10"/>
      <c r="S26" s="10"/>
      <c r="T26" s="260">
        <f t="shared" si="0"/>
        <v>7626530.3899999997</v>
      </c>
    </row>
    <row r="27" spans="1:20" hidden="1" x14ac:dyDescent="0.25">
      <c r="A27" s="413" t="s">
        <v>32</v>
      </c>
      <c r="B27" s="414"/>
      <c r="C27" s="414"/>
      <c r="D27" s="414"/>
      <c r="E27" s="415"/>
      <c r="F27" s="44" t="s">
        <v>33</v>
      </c>
      <c r="G27" s="374"/>
      <c r="H27" s="353"/>
      <c r="I27" s="315"/>
      <c r="J27" s="257"/>
      <c r="K27" s="275"/>
      <c r="L27" s="275"/>
      <c r="M27" s="257"/>
      <c r="N27" s="60"/>
      <c r="O27" s="60"/>
      <c r="P27" s="10"/>
      <c r="Q27" s="10"/>
      <c r="R27" s="10"/>
      <c r="S27" s="10"/>
      <c r="T27" s="260">
        <f t="shared" si="0"/>
        <v>0</v>
      </c>
    </row>
    <row r="28" spans="1:20" hidden="1" x14ac:dyDescent="0.25">
      <c r="A28" s="413" t="s">
        <v>589</v>
      </c>
      <c r="B28" s="414"/>
      <c r="C28" s="414"/>
      <c r="D28" s="414"/>
      <c r="E28" s="415"/>
      <c r="F28" s="44" t="s">
        <v>590</v>
      </c>
      <c r="G28" s="374"/>
      <c r="H28" s="353"/>
      <c r="I28" s="315"/>
      <c r="J28" s="257"/>
      <c r="K28" s="275"/>
      <c r="L28" s="275">
        <v>0</v>
      </c>
      <c r="M28" s="257">
        <v>0</v>
      </c>
      <c r="N28" s="60">
        <f>'JUNIO 2024'!K18</f>
        <v>0</v>
      </c>
      <c r="O28" s="60"/>
      <c r="P28" s="10"/>
      <c r="Q28" s="10"/>
      <c r="R28" s="10"/>
      <c r="S28" s="10"/>
      <c r="T28" s="260">
        <f t="shared" si="0"/>
        <v>0</v>
      </c>
    </row>
    <row r="29" spans="1:20" x14ac:dyDescent="0.25">
      <c r="A29" s="413" t="s">
        <v>34</v>
      </c>
      <c r="B29" s="414"/>
      <c r="C29" s="414"/>
      <c r="D29" s="414"/>
      <c r="E29" s="415"/>
      <c r="F29" s="44" t="s">
        <v>35</v>
      </c>
      <c r="G29" s="374">
        <v>10878000</v>
      </c>
      <c r="H29" s="353"/>
      <c r="I29" s="315">
        <v>837283.99</v>
      </c>
      <c r="J29" s="257">
        <v>1269506.8400000001</v>
      </c>
      <c r="K29" s="275">
        <v>1269506.8400000001</v>
      </c>
      <c r="L29" s="275">
        <v>1370923.9</v>
      </c>
      <c r="M29" s="257">
        <v>1577836.3</v>
      </c>
      <c r="N29" s="60">
        <f>+'JUNIO 2024'!M18</f>
        <v>1577836.3</v>
      </c>
      <c r="O29" s="60">
        <v>1775670.42</v>
      </c>
      <c r="P29" s="10"/>
      <c r="Q29" s="10"/>
      <c r="R29" s="10"/>
      <c r="S29" s="10"/>
      <c r="T29" s="260">
        <f t="shared" si="0"/>
        <v>9678564.5899999999</v>
      </c>
    </row>
    <row r="30" spans="1:20" x14ac:dyDescent="0.25">
      <c r="A30" s="404" t="s">
        <v>37</v>
      </c>
      <c r="B30" s="476"/>
      <c r="C30" s="476"/>
      <c r="D30" s="476"/>
      <c r="E30" s="477"/>
      <c r="F30" s="44" t="s">
        <v>38</v>
      </c>
      <c r="G30" s="374">
        <v>3262500</v>
      </c>
      <c r="H30" s="353"/>
      <c r="I30" s="315"/>
      <c r="J30" s="257"/>
      <c r="K30" s="275"/>
      <c r="L30" s="275"/>
      <c r="M30" s="257"/>
      <c r="N30" s="60"/>
      <c r="O30" s="60"/>
      <c r="P30" s="10"/>
      <c r="Q30" s="10"/>
      <c r="R30" s="10"/>
      <c r="S30" s="10"/>
      <c r="T30" s="260">
        <f t="shared" si="0"/>
        <v>0</v>
      </c>
    </row>
    <row r="31" spans="1:20" x14ac:dyDescent="0.25">
      <c r="A31" s="404" t="s">
        <v>614</v>
      </c>
      <c r="B31" s="476"/>
      <c r="C31" s="476"/>
      <c r="D31" s="476"/>
      <c r="E31" s="477"/>
      <c r="F31" s="44" t="s">
        <v>851</v>
      </c>
      <c r="G31" s="374">
        <v>5760012</v>
      </c>
      <c r="H31" s="353"/>
      <c r="I31" s="315">
        <v>268239.62</v>
      </c>
      <c r="J31" s="257"/>
      <c r="K31" s="276">
        <v>111257.75</v>
      </c>
      <c r="L31" s="275"/>
      <c r="M31" s="257"/>
      <c r="N31" s="60"/>
      <c r="O31" s="60"/>
      <c r="P31" s="10"/>
      <c r="Q31" s="10"/>
      <c r="R31" s="10"/>
      <c r="S31" s="10"/>
      <c r="T31" s="260">
        <f t="shared" si="0"/>
        <v>379497.37</v>
      </c>
    </row>
    <row r="32" spans="1:20" x14ac:dyDescent="0.25">
      <c r="A32" s="404" t="s">
        <v>39</v>
      </c>
      <c r="B32" s="476"/>
      <c r="C32" s="476"/>
      <c r="D32" s="476"/>
      <c r="E32" s="477"/>
      <c r="F32" s="247" t="s">
        <v>40</v>
      </c>
      <c r="G32" s="374">
        <v>150000</v>
      </c>
      <c r="H32" s="355"/>
      <c r="I32" s="315"/>
      <c r="J32" s="257"/>
      <c r="K32" s="276"/>
      <c r="L32" s="275"/>
      <c r="M32" s="257"/>
      <c r="N32" s="60"/>
      <c r="O32" s="60"/>
      <c r="P32" s="10"/>
      <c r="Q32" s="10"/>
      <c r="R32" s="10"/>
      <c r="S32" s="10"/>
      <c r="T32" s="260">
        <f t="shared" si="0"/>
        <v>0</v>
      </c>
    </row>
    <row r="33" spans="1:20" hidden="1" x14ac:dyDescent="0.25">
      <c r="A33" s="473" t="s">
        <v>286</v>
      </c>
      <c r="B33" s="474"/>
      <c r="C33" s="474"/>
      <c r="D33" s="474"/>
      <c r="E33" s="475"/>
      <c r="F33" s="248" t="s">
        <v>287</v>
      </c>
      <c r="G33" s="374"/>
      <c r="H33" s="356"/>
      <c r="I33" s="315"/>
      <c r="J33" s="257">
        <v>0</v>
      </c>
      <c r="K33" s="276">
        <v>0</v>
      </c>
      <c r="L33" s="275"/>
      <c r="M33" s="257"/>
      <c r="N33" s="60"/>
      <c r="O33" s="60"/>
      <c r="P33" s="10"/>
      <c r="Q33" s="10"/>
      <c r="R33" s="10"/>
      <c r="S33" s="10"/>
      <c r="T33" s="260">
        <f t="shared" si="0"/>
        <v>0</v>
      </c>
    </row>
    <row r="34" spans="1:20" hidden="1" x14ac:dyDescent="0.25">
      <c r="A34" s="413" t="s">
        <v>41</v>
      </c>
      <c r="B34" s="414"/>
      <c r="C34" s="414"/>
      <c r="D34" s="414"/>
      <c r="E34" s="415"/>
      <c r="F34" s="44" t="s">
        <v>42</v>
      </c>
      <c r="G34" s="374"/>
      <c r="H34" s="353"/>
      <c r="I34" s="315">
        <v>0</v>
      </c>
      <c r="J34" s="257"/>
      <c r="K34" s="276"/>
      <c r="L34" s="275">
        <v>0</v>
      </c>
      <c r="M34" s="257">
        <v>0</v>
      </c>
      <c r="N34" s="60"/>
      <c r="O34" s="60"/>
      <c r="P34" s="10"/>
      <c r="Q34" s="10"/>
      <c r="R34" s="10"/>
      <c r="S34" s="10"/>
      <c r="T34" s="260">
        <f t="shared" si="0"/>
        <v>0</v>
      </c>
    </row>
    <row r="35" spans="1:20" x14ac:dyDescent="0.25">
      <c r="A35" s="413" t="s">
        <v>43</v>
      </c>
      <c r="B35" s="414"/>
      <c r="C35" s="414"/>
      <c r="D35" s="414"/>
      <c r="E35" s="415"/>
      <c r="F35" s="44" t="s">
        <v>44</v>
      </c>
      <c r="G35" s="374">
        <v>1300000</v>
      </c>
      <c r="H35" s="353"/>
      <c r="I35" s="315"/>
      <c r="J35" s="257"/>
      <c r="K35" s="275"/>
      <c r="L35" s="275"/>
      <c r="M35" s="257">
        <v>0</v>
      </c>
      <c r="N35" s="60">
        <f>+'JUNIO 2024'!P18</f>
        <v>0</v>
      </c>
      <c r="O35" s="60"/>
      <c r="P35" s="10"/>
      <c r="Q35" s="10"/>
      <c r="R35" s="10"/>
      <c r="S35" s="10"/>
      <c r="T35" s="260">
        <f t="shared" si="0"/>
        <v>0</v>
      </c>
    </row>
    <row r="36" spans="1:20" hidden="1" x14ac:dyDescent="0.25">
      <c r="A36" s="413" t="s">
        <v>686</v>
      </c>
      <c r="B36" s="414"/>
      <c r="C36" s="414"/>
      <c r="D36" s="414"/>
      <c r="E36" s="415"/>
      <c r="F36" s="44" t="s">
        <v>685</v>
      </c>
      <c r="G36" s="374"/>
      <c r="H36" s="353"/>
      <c r="I36" s="315"/>
      <c r="J36" s="257"/>
      <c r="K36" s="275"/>
      <c r="L36" s="275"/>
      <c r="M36" s="257"/>
      <c r="N36" s="60">
        <f>+'JUNIO 2024'!Q18</f>
        <v>0</v>
      </c>
      <c r="O36" s="60"/>
      <c r="P36" s="10"/>
      <c r="Q36" s="10"/>
      <c r="R36" s="10"/>
      <c r="S36" s="10"/>
      <c r="T36" s="260">
        <f t="shared" si="0"/>
        <v>0</v>
      </c>
    </row>
    <row r="37" spans="1:20" hidden="1" x14ac:dyDescent="0.25">
      <c r="A37" s="473" t="s">
        <v>284</v>
      </c>
      <c r="B37" s="474"/>
      <c r="C37" s="474"/>
      <c r="D37" s="474"/>
      <c r="E37" s="475"/>
      <c r="F37" s="246" t="s">
        <v>288</v>
      </c>
      <c r="G37" s="374"/>
      <c r="H37" s="354"/>
      <c r="I37" s="315"/>
      <c r="J37" s="257"/>
      <c r="K37" s="275"/>
      <c r="L37" s="275">
        <v>0</v>
      </c>
      <c r="M37" s="257"/>
      <c r="N37" s="60"/>
      <c r="O37" s="60"/>
      <c r="P37" s="10"/>
      <c r="Q37" s="10"/>
      <c r="R37" s="10"/>
      <c r="S37" s="10"/>
      <c r="T37" s="260">
        <f t="shared" si="0"/>
        <v>0</v>
      </c>
    </row>
    <row r="38" spans="1:20" x14ac:dyDescent="0.25">
      <c r="A38" s="413" t="s">
        <v>45</v>
      </c>
      <c r="B38" s="414"/>
      <c r="C38" s="414"/>
      <c r="D38" s="414"/>
      <c r="E38" s="415"/>
      <c r="F38" s="247" t="s">
        <v>46</v>
      </c>
      <c r="G38" s="374">
        <v>1040199</v>
      </c>
      <c r="H38" s="355"/>
      <c r="I38" s="315"/>
      <c r="J38" s="257"/>
      <c r="K38" s="275"/>
      <c r="L38" s="275"/>
      <c r="M38" s="257">
        <v>0</v>
      </c>
      <c r="N38" s="60"/>
      <c r="O38" s="60"/>
      <c r="P38" s="10"/>
      <c r="Q38" s="10"/>
      <c r="R38" s="10"/>
      <c r="S38" s="10"/>
      <c r="T38" s="260">
        <f t="shared" si="0"/>
        <v>0</v>
      </c>
    </row>
    <row r="39" spans="1:20" hidden="1" x14ac:dyDescent="0.25">
      <c r="A39" s="404" t="s">
        <v>37</v>
      </c>
      <c r="B39" s="405"/>
      <c r="C39" s="405"/>
      <c r="D39" s="405"/>
      <c r="E39" s="406"/>
      <c r="F39" s="247" t="s">
        <v>38</v>
      </c>
      <c r="G39" s="374"/>
      <c r="H39" s="355"/>
      <c r="I39" s="315"/>
      <c r="J39" s="257"/>
      <c r="K39" s="275"/>
      <c r="L39" s="275"/>
      <c r="M39" s="257"/>
      <c r="N39" s="60">
        <f>'JUNIO 2024'!N18</f>
        <v>0</v>
      </c>
      <c r="O39" s="60"/>
      <c r="P39" s="10"/>
      <c r="Q39" s="10"/>
      <c r="R39" s="10"/>
      <c r="S39" s="10"/>
      <c r="T39" s="260">
        <f t="shared" si="0"/>
        <v>0</v>
      </c>
    </row>
    <row r="40" spans="1:20" hidden="1" x14ac:dyDescent="0.25">
      <c r="A40" s="413" t="s">
        <v>47</v>
      </c>
      <c r="B40" s="414"/>
      <c r="C40" s="414"/>
      <c r="D40" s="414"/>
      <c r="E40" s="415"/>
      <c r="F40" s="44" t="s">
        <v>48</v>
      </c>
      <c r="G40" s="374"/>
      <c r="H40" s="353"/>
      <c r="I40" s="315">
        <v>426819.24</v>
      </c>
      <c r="J40" s="257">
        <v>995789.08000000007</v>
      </c>
      <c r="K40" s="275">
        <v>405669.24</v>
      </c>
      <c r="L40" s="275">
        <v>442593.24</v>
      </c>
      <c r="M40" s="257">
        <v>447318.24</v>
      </c>
      <c r="N40" s="60">
        <f>'JUNIO 2024'!R18</f>
        <v>483873.24</v>
      </c>
      <c r="O40" s="60">
        <v>510873.24</v>
      </c>
      <c r="P40" s="10"/>
      <c r="Q40" s="10"/>
      <c r="R40" s="10"/>
      <c r="S40" s="10"/>
      <c r="T40" s="260">
        <f t="shared" si="0"/>
        <v>3712935.5200000005</v>
      </c>
    </row>
    <row r="41" spans="1:20" hidden="1" x14ac:dyDescent="0.25">
      <c r="A41" s="473" t="s">
        <v>285</v>
      </c>
      <c r="B41" s="474"/>
      <c r="C41" s="474"/>
      <c r="D41" s="474"/>
      <c r="E41" s="475"/>
      <c r="F41" s="246" t="s">
        <v>363</v>
      </c>
      <c r="G41" s="374"/>
      <c r="H41" s="354"/>
      <c r="I41" s="315"/>
      <c r="J41" s="257"/>
      <c r="K41" s="275"/>
      <c r="L41" s="275"/>
      <c r="M41" s="257"/>
      <c r="N41" s="60"/>
      <c r="O41" s="60"/>
      <c r="P41" s="10"/>
      <c r="Q41" s="10"/>
      <c r="R41" s="10"/>
      <c r="S41" s="10"/>
      <c r="T41" s="260">
        <f t="shared" si="0"/>
        <v>0</v>
      </c>
    </row>
    <row r="42" spans="1:20" hidden="1" x14ac:dyDescent="0.25">
      <c r="A42" s="404" t="s">
        <v>614</v>
      </c>
      <c r="B42" s="405"/>
      <c r="C42" s="405"/>
      <c r="D42" s="405"/>
      <c r="E42" s="406"/>
      <c r="F42" s="44" t="s">
        <v>615</v>
      </c>
      <c r="G42" s="374"/>
      <c r="H42" s="353"/>
      <c r="I42" s="315"/>
      <c r="J42" s="257"/>
      <c r="K42" s="275"/>
      <c r="L42" s="275">
        <v>418211.68</v>
      </c>
      <c r="M42" s="257">
        <v>220536.87</v>
      </c>
      <c r="N42" s="60">
        <f>'JUNIO 2024'!O18</f>
        <v>268239.62</v>
      </c>
      <c r="O42" s="60">
        <v>315942.37</v>
      </c>
      <c r="P42" s="10"/>
      <c r="Q42" s="10"/>
      <c r="R42" s="10"/>
      <c r="S42" s="10"/>
      <c r="T42" s="260">
        <f t="shared" si="0"/>
        <v>1222930.54</v>
      </c>
    </row>
    <row r="43" spans="1:20" ht="15" customHeight="1" x14ac:dyDescent="0.25">
      <c r="A43" s="413" t="s">
        <v>362</v>
      </c>
      <c r="B43" s="414"/>
      <c r="C43" s="414"/>
      <c r="D43" s="414"/>
      <c r="E43" s="415"/>
      <c r="F43" s="44" t="s">
        <v>49</v>
      </c>
      <c r="G43" s="374">
        <v>12980223</v>
      </c>
      <c r="H43" s="353"/>
      <c r="I43" s="315">
        <v>3282964.87</v>
      </c>
      <c r="J43" s="257">
        <v>2035629.6199999999</v>
      </c>
      <c r="K43" s="275">
        <v>1588069.31</v>
      </c>
      <c r="L43" s="275">
        <v>2045531.02</v>
      </c>
      <c r="M43" s="257">
        <v>5069136.47</v>
      </c>
      <c r="N43" s="60">
        <f>+'JUNIO 2024'!S18</f>
        <v>0</v>
      </c>
      <c r="O43" s="60">
        <v>1672972.4</v>
      </c>
      <c r="P43" s="10"/>
      <c r="Q43" s="10"/>
      <c r="R43" s="10"/>
      <c r="S43" s="10"/>
      <c r="T43" s="260">
        <f t="shared" si="0"/>
        <v>15694303.689999999</v>
      </c>
    </row>
    <row r="44" spans="1:20" hidden="1" x14ac:dyDescent="0.25">
      <c r="A44" s="473" t="s">
        <v>347</v>
      </c>
      <c r="B44" s="474"/>
      <c r="C44" s="474"/>
      <c r="D44" s="474"/>
      <c r="E44" s="475"/>
      <c r="F44" s="246" t="s">
        <v>364</v>
      </c>
      <c r="G44" s="374"/>
      <c r="H44" s="354"/>
      <c r="I44" s="315"/>
      <c r="J44" s="257"/>
      <c r="K44" s="275"/>
      <c r="L44" s="275"/>
      <c r="M44" s="257"/>
      <c r="N44" s="60"/>
      <c r="O44" s="60"/>
      <c r="P44" s="10"/>
      <c r="Q44" s="10"/>
      <c r="R44" s="10"/>
      <c r="S44" s="10"/>
      <c r="T44" s="260">
        <f t="shared" si="0"/>
        <v>0</v>
      </c>
    </row>
    <row r="45" spans="1:20" x14ac:dyDescent="0.25">
      <c r="A45" s="413" t="s">
        <v>50</v>
      </c>
      <c r="B45" s="414"/>
      <c r="C45" s="414"/>
      <c r="D45" s="414"/>
      <c r="E45" s="415"/>
      <c r="F45" s="44" t="s">
        <v>51</v>
      </c>
      <c r="G45" s="374">
        <v>10659129</v>
      </c>
      <c r="H45" s="353"/>
      <c r="I45" s="315">
        <v>1524126.4</v>
      </c>
      <c r="J45" s="257">
        <v>1954279.28</v>
      </c>
      <c r="K45" s="275">
        <v>1515314.75</v>
      </c>
      <c r="L45" s="275">
        <v>2066002.37</v>
      </c>
      <c r="M45" s="257">
        <v>4871954.28</v>
      </c>
      <c r="N45" s="60">
        <f>+'JUNIO 2024'!T18</f>
        <v>0</v>
      </c>
      <c r="O45" s="60">
        <v>1602253.43</v>
      </c>
      <c r="P45" s="10"/>
      <c r="Q45" s="10"/>
      <c r="R45" s="10"/>
      <c r="S45" s="10"/>
      <c r="T45" s="260">
        <f t="shared" ref="T45:T77" si="1">SUM(I45:S45)</f>
        <v>13533930.51</v>
      </c>
    </row>
    <row r="46" spans="1:20" hidden="1" x14ac:dyDescent="0.25">
      <c r="A46" s="473" t="s">
        <v>348</v>
      </c>
      <c r="B46" s="474"/>
      <c r="C46" s="474"/>
      <c r="D46" s="474"/>
      <c r="E46" s="475"/>
      <c r="F46" s="246" t="s">
        <v>365</v>
      </c>
      <c r="G46" s="374"/>
      <c r="H46" s="354"/>
      <c r="I46" s="315"/>
      <c r="J46" s="257"/>
      <c r="K46" s="275"/>
      <c r="L46" s="275"/>
      <c r="M46" s="257"/>
      <c r="N46" s="60"/>
      <c r="O46" s="60"/>
      <c r="P46" s="10"/>
      <c r="Q46" s="10"/>
      <c r="R46" s="10"/>
      <c r="S46" s="10"/>
      <c r="T46" s="260">
        <f t="shared" si="1"/>
        <v>0</v>
      </c>
    </row>
    <row r="47" spans="1:20" ht="15.75" thickBot="1" x14ac:dyDescent="0.3">
      <c r="A47" s="413" t="s">
        <v>52</v>
      </c>
      <c r="B47" s="414"/>
      <c r="C47" s="414"/>
      <c r="D47" s="414"/>
      <c r="E47" s="415"/>
      <c r="F47" s="44" t="s">
        <v>53</v>
      </c>
      <c r="G47" s="374">
        <v>3713055</v>
      </c>
      <c r="H47" s="353"/>
      <c r="I47" s="315">
        <v>176254.73</v>
      </c>
      <c r="J47" s="257">
        <v>229944.34000000003</v>
      </c>
      <c r="K47" s="275">
        <v>175505.15</v>
      </c>
      <c r="L47" s="275">
        <v>313039.48</v>
      </c>
      <c r="M47" s="257">
        <v>562593.26</v>
      </c>
      <c r="N47" s="60">
        <f>+'JUNIO 2024'!U18</f>
        <v>0</v>
      </c>
      <c r="O47" s="78">
        <v>185969.2</v>
      </c>
      <c r="P47" s="11"/>
      <c r="Q47" s="11"/>
      <c r="R47" s="11"/>
      <c r="S47" s="11"/>
      <c r="T47" s="260">
        <f t="shared" si="1"/>
        <v>1643306.16</v>
      </c>
    </row>
    <row r="48" spans="1:20" ht="15.75" hidden="1" thickBot="1" x14ac:dyDescent="0.3">
      <c r="A48" s="473" t="s">
        <v>366</v>
      </c>
      <c r="B48" s="474"/>
      <c r="C48" s="474"/>
      <c r="D48" s="474"/>
      <c r="E48" s="475"/>
      <c r="F48" s="246" t="s">
        <v>367</v>
      </c>
      <c r="G48" s="374"/>
      <c r="H48" s="354"/>
      <c r="I48" s="315"/>
      <c r="J48" s="257"/>
      <c r="K48" s="275"/>
      <c r="L48" s="275"/>
      <c r="M48" s="257"/>
      <c r="N48" s="297"/>
      <c r="O48" s="300"/>
      <c r="P48" s="121"/>
      <c r="Q48" s="10"/>
      <c r="R48" s="10"/>
      <c r="S48" s="10"/>
      <c r="T48" s="260">
        <f t="shared" si="1"/>
        <v>0</v>
      </c>
    </row>
    <row r="49" spans="1:22" ht="15.75" hidden="1" thickBot="1" x14ac:dyDescent="0.3">
      <c r="A49" s="413" t="s">
        <v>471</v>
      </c>
      <c r="B49" s="414"/>
      <c r="C49" s="414"/>
      <c r="D49" s="414"/>
      <c r="E49" s="415"/>
      <c r="F49" s="46" t="s">
        <v>368</v>
      </c>
      <c r="G49" s="374"/>
      <c r="H49" s="357"/>
      <c r="I49" s="316"/>
      <c r="J49" s="257"/>
      <c r="K49" s="277"/>
      <c r="L49" s="290"/>
      <c r="M49" s="258"/>
      <c r="N49" s="78"/>
      <c r="O49" s="78"/>
      <c r="P49" s="11"/>
      <c r="Q49" s="11"/>
      <c r="R49" s="11"/>
      <c r="S49" s="11"/>
      <c r="T49" s="260">
        <f t="shared" si="1"/>
        <v>0</v>
      </c>
    </row>
    <row r="50" spans="1:22" ht="15.75" thickBot="1" x14ac:dyDescent="0.3">
      <c r="A50" s="451">
        <v>2.1</v>
      </c>
      <c r="B50" s="417"/>
      <c r="C50" s="417"/>
      <c r="D50" s="417"/>
      <c r="E50" s="418"/>
      <c r="F50" s="79" t="s">
        <v>16</v>
      </c>
      <c r="G50" s="375">
        <f t="shared" ref="G50:N50" si="2">SUM(G13:G49)</f>
        <v>481596683</v>
      </c>
      <c r="H50" s="317"/>
      <c r="I50" s="317">
        <f t="shared" si="2"/>
        <v>15341137.1</v>
      </c>
      <c r="J50" s="64">
        <f t="shared" si="2"/>
        <v>30318492.140000008</v>
      </c>
      <c r="K50" s="278">
        <f t="shared" si="2"/>
        <v>45106680.310000002</v>
      </c>
      <c r="L50" s="278">
        <f t="shared" si="2"/>
        <v>28553054.300000004</v>
      </c>
      <c r="M50" s="261">
        <f t="shared" si="2"/>
        <v>40128689.100000001</v>
      </c>
      <c r="N50" s="64">
        <f t="shared" si="2"/>
        <v>30711251.479999997</v>
      </c>
      <c r="O50" s="261">
        <f>SUM(O13:O49)</f>
        <v>35213820.680000007</v>
      </c>
      <c r="P50" s="61"/>
      <c r="Q50" s="61"/>
      <c r="R50" s="62"/>
      <c r="S50" s="63"/>
      <c r="T50" s="261">
        <f t="shared" si="1"/>
        <v>225373125.11000001</v>
      </c>
      <c r="V50" s="89"/>
    </row>
    <row r="51" spans="1:22" hidden="1" x14ac:dyDescent="0.25">
      <c r="A51" s="481" t="s">
        <v>289</v>
      </c>
      <c r="B51" s="482"/>
      <c r="C51" s="482"/>
      <c r="D51" s="482"/>
      <c r="E51" s="483"/>
      <c r="F51" s="249" t="s">
        <v>290</v>
      </c>
      <c r="G51" s="374"/>
      <c r="H51" s="358"/>
      <c r="I51" s="318"/>
      <c r="J51" s="269"/>
      <c r="K51" s="279"/>
      <c r="L51" s="279"/>
      <c r="M51" s="264"/>
      <c r="N51" s="43"/>
      <c r="O51" s="43"/>
      <c r="P51" s="13"/>
      <c r="Q51" s="13"/>
      <c r="R51" s="13"/>
      <c r="S51" s="13"/>
      <c r="T51" s="260">
        <f t="shared" si="1"/>
        <v>0</v>
      </c>
    </row>
    <row r="52" spans="1:22" hidden="1" x14ac:dyDescent="0.25">
      <c r="A52" s="413" t="s">
        <v>55</v>
      </c>
      <c r="B52" s="414"/>
      <c r="C52" s="414"/>
      <c r="D52" s="414"/>
      <c r="E52" s="415"/>
      <c r="F52" s="44" t="s">
        <v>56</v>
      </c>
      <c r="G52" s="374"/>
      <c r="H52" s="353"/>
      <c r="I52" s="319">
        <v>0</v>
      </c>
      <c r="J52" s="257">
        <v>0</v>
      </c>
      <c r="K52" s="275">
        <v>0</v>
      </c>
      <c r="L52" s="275">
        <v>0</v>
      </c>
      <c r="M52" s="257">
        <v>0</v>
      </c>
      <c r="N52" s="43">
        <f>+'JUNIO 2024'!V18</f>
        <v>0</v>
      </c>
      <c r="O52" s="43"/>
      <c r="P52" s="10"/>
      <c r="Q52" s="10"/>
      <c r="R52" s="10"/>
      <c r="S52" s="10"/>
      <c r="T52" s="260">
        <f t="shared" si="1"/>
        <v>0</v>
      </c>
    </row>
    <row r="53" spans="1:22" hidden="1" x14ac:dyDescent="0.25">
      <c r="A53" s="473" t="s">
        <v>332</v>
      </c>
      <c r="B53" s="474"/>
      <c r="C53" s="474"/>
      <c r="D53" s="474"/>
      <c r="E53" s="475"/>
      <c r="F53" s="246" t="s">
        <v>58</v>
      </c>
      <c r="G53" s="374"/>
      <c r="H53" s="354"/>
      <c r="I53" s="319"/>
      <c r="J53" s="257"/>
      <c r="K53" s="275"/>
      <c r="L53" s="275"/>
      <c r="M53" s="257"/>
      <c r="N53" s="43"/>
      <c r="O53" s="43"/>
      <c r="P53" s="10"/>
      <c r="Q53" s="10"/>
      <c r="R53" s="10"/>
      <c r="S53" s="10"/>
      <c r="T53" s="260">
        <f t="shared" si="1"/>
        <v>0</v>
      </c>
    </row>
    <row r="54" spans="1:22" x14ac:dyDescent="0.25">
      <c r="A54" s="413" t="s">
        <v>57</v>
      </c>
      <c r="B54" s="414"/>
      <c r="C54" s="414"/>
      <c r="D54" s="414"/>
      <c r="E54" s="415"/>
      <c r="F54" s="44" t="s">
        <v>410</v>
      </c>
      <c r="G54" s="374">
        <v>3730134</v>
      </c>
      <c r="H54" s="353"/>
      <c r="I54" s="319">
        <v>0</v>
      </c>
      <c r="J54" s="257">
        <v>36156.25</v>
      </c>
      <c r="K54" s="275">
        <v>38068.75</v>
      </c>
      <c r="L54" s="275">
        <v>10270</v>
      </c>
      <c r="M54" s="257">
        <v>12161.08</v>
      </c>
      <c r="N54" s="43">
        <f>+'JUNIO 2024'!W18</f>
        <v>0</v>
      </c>
      <c r="O54" s="43">
        <v>24734.25</v>
      </c>
      <c r="P54" s="10"/>
      <c r="Q54" s="10"/>
      <c r="R54" s="10"/>
      <c r="S54" s="10"/>
      <c r="T54" s="260">
        <f t="shared" si="1"/>
        <v>121390.33</v>
      </c>
    </row>
    <row r="55" spans="1:22" x14ac:dyDescent="0.25">
      <c r="A55" s="413" t="s">
        <v>59</v>
      </c>
      <c r="B55" s="414"/>
      <c r="C55" s="414"/>
      <c r="D55" s="414"/>
      <c r="E55" s="415"/>
      <c r="F55" s="44" t="s">
        <v>60</v>
      </c>
      <c r="G55" s="374">
        <v>3340927</v>
      </c>
      <c r="H55" s="353"/>
      <c r="I55" s="319">
        <v>0</v>
      </c>
      <c r="J55" s="257">
        <v>36156.25</v>
      </c>
      <c r="K55" s="275">
        <v>0</v>
      </c>
      <c r="L55" s="275">
        <v>25343.5</v>
      </c>
      <c r="M55" s="257">
        <v>25343.5</v>
      </c>
      <c r="N55" s="43">
        <f>+'JUNIO 2024'!X18</f>
        <v>0</v>
      </c>
      <c r="O55" s="43">
        <v>441883.26</v>
      </c>
      <c r="P55" s="10"/>
      <c r="Q55" s="10"/>
      <c r="R55" s="10"/>
      <c r="S55" s="10"/>
      <c r="T55" s="260">
        <f t="shared" si="1"/>
        <v>528726.51</v>
      </c>
    </row>
    <row r="56" spans="1:22" x14ac:dyDescent="0.25">
      <c r="A56" s="413" t="s">
        <v>61</v>
      </c>
      <c r="B56" s="414"/>
      <c r="C56" s="414"/>
      <c r="D56" s="414"/>
      <c r="E56" s="415"/>
      <c r="F56" s="44" t="s">
        <v>62</v>
      </c>
      <c r="G56" s="374">
        <v>58300000</v>
      </c>
      <c r="H56" s="353"/>
      <c r="I56" s="319">
        <v>1557752.2400000002</v>
      </c>
      <c r="J56" s="257">
        <v>14633.65</v>
      </c>
      <c r="K56" s="275">
        <v>1489164.09</v>
      </c>
      <c r="L56" s="275">
        <v>0</v>
      </c>
      <c r="M56" s="257">
        <v>10176803.710000001</v>
      </c>
      <c r="N56" s="43">
        <f>+'JUNIO 2024'!Y18</f>
        <v>7945874.3600000003</v>
      </c>
      <c r="O56" s="43">
        <v>11386619.609999999</v>
      </c>
      <c r="P56" s="10"/>
      <c r="Q56" s="10"/>
      <c r="R56" s="10"/>
      <c r="S56" s="10"/>
      <c r="T56" s="260">
        <f t="shared" si="1"/>
        <v>32570847.66</v>
      </c>
    </row>
    <row r="57" spans="1:22" hidden="1" x14ac:dyDescent="0.25">
      <c r="A57" s="404" t="s">
        <v>341</v>
      </c>
      <c r="B57" s="405"/>
      <c r="C57" s="405"/>
      <c r="D57" s="405"/>
      <c r="E57" s="406"/>
      <c r="F57" s="44" t="s">
        <v>342</v>
      </c>
      <c r="G57" s="374"/>
      <c r="H57" s="353"/>
      <c r="I57" s="319"/>
      <c r="J57" s="257"/>
      <c r="K57" s="275"/>
      <c r="L57" s="275"/>
      <c r="M57" s="257"/>
      <c r="N57" s="43"/>
      <c r="O57" s="43"/>
      <c r="P57" s="10"/>
      <c r="Q57" s="10"/>
      <c r="R57" s="10"/>
      <c r="S57" s="10"/>
      <c r="T57" s="260">
        <f t="shared" si="1"/>
        <v>0</v>
      </c>
    </row>
    <row r="58" spans="1:22" x14ac:dyDescent="0.25">
      <c r="A58" s="413" t="s">
        <v>63</v>
      </c>
      <c r="B58" s="414"/>
      <c r="C58" s="414"/>
      <c r="D58" s="414"/>
      <c r="E58" s="415"/>
      <c r="F58" s="44" t="s">
        <v>64</v>
      </c>
      <c r="G58" s="374">
        <v>415968</v>
      </c>
      <c r="H58" s="353"/>
      <c r="I58" s="319">
        <v>31119</v>
      </c>
      <c r="J58" s="257">
        <v>0</v>
      </c>
      <c r="K58" s="275">
        <v>0</v>
      </c>
      <c r="L58" s="275">
        <v>71714</v>
      </c>
      <c r="M58" s="257">
        <v>0</v>
      </c>
      <c r="N58" s="43">
        <f>+'JUNIO 2024'!Z18</f>
        <v>0</v>
      </c>
      <c r="O58" s="43"/>
      <c r="P58" s="10"/>
      <c r="Q58" s="10"/>
      <c r="R58" s="10"/>
      <c r="S58" s="10"/>
      <c r="T58" s="260">
        <f t="shared" si="1"/>
        <v>102833</v>
      </c>
    </row>
    <row r="59" spans="1:22" x14ac:dyDescent="0.25">
      <c r="A59" s="413" t="s">
        <v>67</v>
      </c>
      <c r="B59" s="414"/>
      <c r="C59" s="414"/>
      <c r="D59" s="414"/>
      <c r="E59" s="415"/>
      <c r="F59" s="44" t="s">
        <v>68</v>
      </c>
      <c r="G59" s="374">
        <v>120000</v>
      </c>
      <c r="H59" s="353"/>
      <c r="I59" s="319">
        <v>15996</v>
      </c>
      <c r="J59" s="257">
        <v>8199</v>
      </c>
      <c r="K59" s="275">
        <v>0</v>
      </c>
      <c r="L59" s="275">
        <v>0</v>
      </c>
      <c r="M59" s="257">
        <v>0</v>
      </c>
      <c r="N59" s="43">
        <f>+'JUNIO 2024'!AA18</f>
        <v>0</v>
      </c>
      <c r="O59" s="43"/>
      <c r="P59" s="10"/>
      <c r="Q59" s="10"/>
      <c r="R59" s="10"/>
      <c r="S59" s="10"/>
      <c r="T59" s="260">
        <f t="shared" si="1"/>
        <v>24195</v>
      </c>
    </row>
    <row r="60" spans="1:22" hidden="1" x14ac:dyDescent="0.25">
      <c r="A60" s="473" t="s">
        <v>291</v>
      </c>
      <c r="B60" s="474"/>
      <c r="C60" s="474"/>
      <c r="D60" s="474"/>
      <c r="E60" s="475"/>
      <c r="F60" s="246" t="s">
        <v>292</v>
      </c>
      <c r="G60" s="374"/>
      <c r="H60" s="354"/>
      <c r="I60" s="319"/>
      <c r="J60" s="257"/>
      <c r="K60" s="275"/>
      <c r="L60" s="275"/>
      <c r="M60" s="257"/>
      <c r="N60" s="43"/>
      <c r="O60" s="43"/>
      <c r="P60" s="10"/>
      <c r="Q60" s="10"/>
      <c r="R60" s="10"/>
      <c r="S60" s="10"/>
      <c r="T60" s="260">
        <f t="shared" si="1"/>
        <v>0</v>
      </c>
    </row>
    <row r="61" spans="1:22" x14ac:dyDescent="0.25">
      <c r="A61" s="413" t="s">
        <v>69</v>
      </c>
      <c r="B61" s="414"/>
      <c r="C61" s="414"/>
      <c r="D61" s="414"/>
      <c r="E61" s="415"/>
      <c r="F61" s="46" t="s">
        <v>70</v>
      </c>
      <c r="G61" s="374">
        <v>4672236</v>
      </c>
      <c r="H61" s="353"/>
      <c r="I61" s="319">
        <v>0</v>
      </c>
      <c r="J61" s="257">
        <v>0</v>
      </c>
      <c r="K61" s="275">
        <v>0</v>
      </c>
      <c r="L61" s="275">
        <v>0</v>
      </c>
      <c r="M61" s="257">
        <v>1057.82</v>
      </c>
      <c r="N61" s="43">
        <f>+'JUNIO 2024'!AB18</f>
        <v>1367796.61</v>
      </c>
      <c r="O61" s="43">
        <v>354733.86</v>
      </c>
      <c r="P61" s="10"/>
      <c r="Q61" s="10"/>
      <c r="R61" s="10"/>
      <c r="S61" s="10"/>
      <c r="T61" s="260">
        <f t="shared" si="1"/>
        <v>1723588.29</v>
      </c>
    </row>
    <row r="62" spans="1:22" x14ac:dyDescent="0.25">
      <c r="A62" s="441" t="s">
        <v>65</v>
      </c>
      <c r="B62" s="442"/>
      <c r="C62" s="442"/>
      <c r="D62" s="442"/>
      <c r="E62" s="443"/>
      <c r="F62" s="45" t="s">
        <v>66</v>
      </c>
      <c r="G62" s="374">
        <v>380000</v>
      </c>
      <c r="H62" s="353"/>
      <c r="I62" s="319">
        <v>12427.8</v>
      </c>
      <c r="J62" s="257">
        <v>0</v>
      </c>
      <c r="K62" s="275">
        <v>0</v>
      </c>
      <c r="L62" s="275">
        <v>462733.8</v>
      </c>
      <c r="M62" s="257">
        <v>80700</v>
      </c>
      <c r="N62" s="43">
        <f>+'JUNIO 2024'!AC18</f>
        <v>9151.5</v>
      </c>
      <c r="O62" s="43">
        <v>2684.5</v>
      </c>
      <c r="P62" s="10"/>
      <c r="Q62" s="10"/>
      <c r="R62" s="10"/>
      <c r="S62" s="10"/>
      <c r="T62" s="260">
        <f t="shared" si="1"/>
        <v>567697.6</v>
      </c>
    </row>
    <row r="63" spans="1:22" hidden="1" x14ac:dyDescent="0.25">
      <c r="A63" s="444" t="s">
        <v>351</v>
      </c>
      <c r="B63" s="445"/>
      <c r="C63" s="445"/>
      <c r="D63" s="445"/>
      <c r="E63" s="446"/>
      <c r="F63" s="47" t="s">
        <v>293</v>
      </c>
      <c r="G63" s="374"/>
      <c r="H63" s="354"/>
      <c r="I63" s="319"/>
      <c r="J63" s="257"/>
      <c r="K63" s="275"/>
      <c r="L63" s="275"/>
      <c r="M63" s="257"/>
      <c r="N63" s="43"/>
      <c r="O63" s="43"/>
      <c r="P63" s="10"/>
      <c r="Q63" s="10"/>
      <c r="R63" s="10"/>
      <c r="S63" s="10"/>
      <c r="T63" s="260">
        <f t="shared" si="1"/>
        <v>0</v>
      </c>
    </row>
    <row r="64" spans="1:22" x14ac:dyDescent="0.25">
      <c r="A64" s="401" t="s">
        <v>356</v>
      </c>
      <c r="B64" s="402"/>
      <c r="C64" s="402"/>
      <c r="D64" s="402"/>
      <c r="E64" s="403"/>
      <c r="F64" s="5" t="s">
        <v>377</v>
      </c>
      <c r="G64" s="374">
        <v>4800000</v>
      </c>
      <c r="H64" s="359"/>
      <c r="I64" s="319">
        <v>20000</v>
      </c>
      <c r="J64" s="257">
        <v>0</v>
      </c>
      <c r="K64" s="275">
        <v>35792.65</v>
      </c>
      <c r="L64" s="275">
        <v>203300</v>
      </c>
      <c r="M64" s="257">
        <v>0</v>
      </c>
      <c r="N64" s="43">
        <f>+'JUNIO 2024'!AD18</f>
        <v>0</v>
      </c>
      <c r="O64" s="43"/>
      <c r="P64" s="10"/>
      <c r="Q64" s="10"/>
      <c r="R64" s="10"/>
      <c r="S64" s="10"/>
      <c r="T64" s="260">
        <f t="shared" si="1"/>
        <v>259092.65</v>
      </c>
    </row>
    <row r="65" spans="1:20" x14ac:dyDescent="0.25">
      <c r="A65" s="401" t="s">
        <v>864</v>
      </c>
      <c r="B65" s="402"/>
      <c r="C65" s="402"/>
      <c r="D65" s="402"/>
      <c r="E65" s="403"/>
      <c r="F65" s="5" t="s">
        <v>865</v>
      </c>
      <c r="G65" s="374">
        <v>1770000</v>
      </c>
      <c r="H65" s="359"/>
      <c r="I65" s="319"/>
      <c r="J65" s="257"/>
      <c r="K65" s="275"/>
      <c r="L65" s="275"/>
      <c r="M65" s="257"/>
      <c r="N65" s="43"/>
      <c r="O65" s="43"/>
      <c r="P65" s="10"/>
      <c r="Q65" s="10"/>
      <c r="R65" s="10"/>
      <c r="S65" s="10"/>
      <c r="T65" s="260"/>
    </row>
    <row r="66" spans="1:20" hidden="1" x14ac:dyDescent="0.25">
      <c r="A66" s="410" t="s">
        <v>294</v>
      </c>
      <c r="B66" s="411"/>
      <c r="C66" s="411"/>
      <c r="D66" s="411"/>
      <c r="E66" s="412"/>
      <c r="F66" s="7" t="s">
        <v>295</v>
      </c>
      <c r="G66" s="374"/>
      <c r="H66" s="360"/>
      <c r="I66" s="319"/>
      <c r="J66" s="257"/>
      <c r="K66" s="275"/>
      <c r="L66" s="275"/>
      <c r="M66" s="257"/>
      <c r="N66" s="43"/>
      <c r="O66" s="43"/>
      <c r="P66" s="10"/>
      <c r="Q66" s="10"/>
      <c r="R66" s="10"/>
      <c r="S66" s="10"/>
      <c r="T66" s="260">
        <f t="shared" si="1"/>
        <v>0</v>
      </c>
    </row>
    <row r="67" spans="1:20" x14ac:dyDescent="0.25">
      <c r="A67" s="407" t="s">
        <v>71</v>
      </c>
      <c r="B67" s="436"/>
      <c r="C67" s="436"/>
      <c r="D67" s="436"/>
      <c r="E67" s="437"/>
      <c r="F67" s="5" t="s">
        <v>72</v>
      </c>
      <c r="G67" s="374">
        <v>2440000</v>
      </c>
      <c r="H67" s="359"/>
      <c r="I67" s="319">
        <v>0</v>
      </c>
      <c r="J67" s="257">
        <v>0</v>
      </c>
      <c r="K67" s="275">
        <v>0</v>
      </c>
      <c r="L67" s="275">
        <v>0</v>
      </c>
      <c r="M67" s="257">
        <v>0</v>
      </c>
      <c r="N67" s="43">
        <f>+'JUNIO 2024'!AE18</f>
        <v>0</v>
      </c>
      <c r="O67" s="43"/>
      <c r="P67" s="10"/>
      <c r="Q67" s="10"/>
      <c r="R67" s="10"/>
      <c r="S67" s="10"/>
      <c r="T67" s="260">
        <f t="shared" si="1"/>
        <v>0</v>
      </c>
    </row>
    <row r="68" spans="1:20" x14ac:dyDescent="0.25">
      <c r="A68" s="407" t="s">
        <v>73</v>
      </c>
      <c r="B68" s="436"/>
      <c r="C68" s="436"/>
      <c r="D68" s="436"/>
      <c r="E68" s="437"/>
      <c r="F68" s="5" t="s">
        <v>74</v>
      </c>
      <c r="G68" s="374">
        <v>2180000</v>
      </c>
      <c r="H68" s="359"/>
      <c r="I68" s="319"/>
      <c r="J68" s="257"/>
      <c r="K68" s="275"/>
      <c r="L68" s="275">
        <v>120253.75999999999</v>
      </c>
      <c r="M68" s="257">
        <v>744757.98</v>
      </c>
      <c r="N68" s="43">
        <f>'JUNIO 2024'!AF18</f>
        <v>768665.83000000007</v>
      </c>
      <c r="O68" s="43">
        <v>194989.2</v>
      </c>
      <c r="P68" s="10"/>
      <c r="Q68" s="10"/>
      <c r="R68" s="10"/>
      <c r="S68" s="10"/>
      <c r="T68" s="260">
        <f t="shared" si="1"/>
        <v>1828666.77</v>
      </c>
    </row>
    <row r="69" spans="1:20" x14ac:dyDescent="0.25">
      <c r="A69" s="401" t="s">
        <v>75</v>
      </c>
      <c r="B69" s="402"/>
      <c r="C69" s="402"/>
      <c r="D69" s="402"/>
      <c r="E69" s="403"/>
      <c r="F69" s="5" t="s">
        <v>76</v>
      </c>
      <c r="G69" s="374">
        <v>250000</v>
      </c>
      <c r="H69" s="359"/>
      <c r="I69" s="319"/>
      <c r="J69" s="257"/>
      <c r="K69" s="275"/>
      <c r="L69" s="275"/>
      <c r="M69" s="257"/>
      <c r="N69" s="43"/>
      <c r="O69" s="43"/>
      <c r="P69" s="10"/>
      <c r="Q69" s="10"/>
      <c r="R69" s="10"/>
      <c r="S69" s="10"/>
      <c r="T69" s="260">
        <f t="shared" si="1"/>
        <v>0</v>
      </c>
    </row>
    <row r="70" spans="1:20" x14ac:dyDescent="0.25">
      <c r="A70" s="401" t="s">
        <v>78</v>
      </c>
      <c r="B70" s="402"/>
      <c r="C70" s="402"/>
      <c r="D70" s="402"/>
      <c r="E70" s="403"/>
      <c r="F70" s="5" t="s">
        <v>79</v>
      </c>
      <c r="G70" s="374">
        <v>60000</v>
      </c>
      <c r="H70" s="359"/>
      <c r="I70" s="319">
        <v>0</v>
      </c>
      <c r="J70" s="257">
        <v>0</v>
      </c>
      <c r="K70" s="275">
        <v>0</v>
      </c>
      <c r="L70" s="275">
        <v>0</v>
      </c>
      <c r="M70" s="257">
        <v>0</v>
      </c>
      <c r="N70" s="43">
        <f>+'JUNIO 2024'!AH18</f>
        <v>0</v>
      </c>
      <c r="O70" s="43"/>
      <c r="P70" s="10"/>
      <c r="Q70" s="10"/>
      <c r="R70" s="10"/>
      <c r="S70" s="10"/>
      <c r="T70" s="260">
        <f t="shared" si="1"/>
        <v>0</v>
      </c>
    </row>
    <row r="71" spans="1:20" hidden="1" x14ac:dyDescent="0.25">
      <c r="A71" s="410" t="s">
        <v>296</v>
      </c>
      <c r="B71" s="411"/>
      <c r="C71" s="411"/>
      <c r="D71" s="411"/>
      <c r="E71" s="412"/>
      <c r="F71" s="7" t="s">
        <v>297</v>
      </c>
      <c r="G71" s="374"/>
      <c r="H71" s="360"/>
      <c r="I71" s="319"/>
      <c r="J71" s="257"/>
      <c r="K71" s="275"/>
      <c r="L71" s="275"/>
      <c r="M71" s="257"/>
      <c r="N71" s="43"/>
      <c r="O71" s="43"/>
      <c r="P71" s="10"/>
      <c r="Q71" s="10"/>
      <c r="R71" s="10"/>
      <c r="S71" s="10"/>
      <c r="T71" s="260">
        <f t="shared" si="1"/>
        <v>0</v>
      </c>
    </row>
    <row r="72" spans="1:20" x14ac:dyDescent="0.25">
      <c r="A72" s="401" t="s">
        <v>80</v>
      </c>
      <c r="B72" s="402"/>
      <c r="C72" s="402"/>
      <c r="D72" s="402"/>
      <c r="E72" s="403"/>
      <c r="F72" s="5" t="s">
        <v>81</v>
      </c>
      <c r="G72" s="374">
        <v>1053000</v>
      </c>
      <c r="H72" s="359"/>
      <c r="I72" s="319"/>
      <c r="J72" s="257"/>
      <c r="K72" s="275"/>
      <c r="L72" s="275"/>
      <c r="M72" s="257"/>
      <c r="N72" s="43"/>
      <c r="O72" s="43"/>
      <c r="P72" s="10"/>
      <c r="Q72" s="10"/>
      <c r="R72" s="10"/>
      <c r="S72" s="10"/>
      <c r="T72" s="260">
        <f t="shared" si="1"/>
        <v>0</v>
      </c>
    </row>
    <row r="73" spans="1:20" hidden="1" x14ac:dyDescent="0.25">
      <c r="A73" s="401" t="s">
        <v>559</v>
      </c>
      <c r="B73" s="402"/>
      <c r="C73" s="402"/>
      <c r="D73" s="402"/>
      <c r="E73" s="403"/>
      <c r="F73" s="5" t="s">
        <v>560</v>
      </c>
      <c r="G73" s="374"/>
      <c r="H73" s="359"/>
      <c r="I73" s="319">
        <v>0</v>
      </c>
      <c r="J73" s="257"/>
      <c r="K73" s="275">
        <v>0</v>
      </c>
      <c r="L73" s="275">
        <v>0</v>
      </c>
      <c r="M73" s="257">
        <v>0</v>
      </c>
      <c r="N73" s="43">
        <f>+'JUNIO 2024'!AI18</f>
        <v>0</v>
      </c>
      <c r="O73" s="43"/>
      <c r="P73" s="10"/>
      <c r="Q73" s="10"/>
      <c r="R73" s="10"/>
      <c r="S73" s="10"/>
      <c r="T73" s="260">
        <f t="shared" si="1"/>
        <v>0</v>
      </c>
    </row>
    <row r="74" spans="1:20" x14ac:dyDescent="0.25">
      <c r="A74" s="401" t="s">
        <v>82</v>
      </c>
      <c r="B74" s="402"/>
      <c r="C74" s="402"/>
      <c r="D74" s="402"/>
      <c r="E74" s="403"/>
      <c r="F74" s="5" t="s">
        <v>83</v>
      </c>
      <c r="G74" s="374">
        <v>5914000</v>
      </c>
      <c r="H74" s="359"/>
      <c r="I74" s="319"/>
      <c r="J74" s="257">
        <v>1310663.57</v>
      </c>
      <c r="K74" s="275"/>
      <c r="L74" s="275">
        <v>0</v>
      </c>
      <c r="M74" s="257">
        <v>0</v>
      </c>
      <c r="N74" s="43">
        <f>+'JUNIO 2024'!AJ18</f>
        <v>0</v>
      </c>
      <c r="O74" s="43"/>
      <c r="P74" s="10"/>
      <c r="Q74" s="10"/>
      <c r="R74" s="10"/>
      <c r="S74" s="10"/>
      <c r="T74" s="260">
        <f t="shared" si="1"/>
        <v>1310663.57</v>
      </c>
    </row>
    <row r="75" spans="1:20" hidden="1" x14ac:dyDescent="0.25">
      <c r="A75" s="401" t="s">
        <v>84</v>
      </c>
      <c r="B75" s="402"/>
      <c r="C75" s="402"/>
      <c r="D75" s="402"/>
      <c r="E75" s="403"/>
      <c r="F75" s="5" t="s">
        <v>85</v>
      </c>
      <c r="G75" s="374"/>
      <c r="H75" s="359"/>
      <c r="I75" s="319">
        <v>0</v>
      </c>
      <c r="J75" s="257">
        <v>0</v>
      </c>
      <c r="K75" s="275">
        <v>0</v>
      </c>
      <c r="L75" s="275"/>
      <c r="M75" s="257"/>
      <c r="N75" s="43"/>
      <c r="O75" s="51"/>
      <c r="P75" s="10"/>
      <c r="Q75" s="10"/>
      <c r="R75" s="10"/>
      <c r="S75" s="10"/>
      <c r="T75" s="260">
        <f t="shared" si="1"/>
        <v>0</v>
      </c>
    </row>
    <row r="76" spans="1:20" hidden="1" x14ac:dyDescent="0.25">
      <c r="A76" s="401" t="s">
        <v>86</v>
      </c>
      <c r="B76" s="402"/>
      <c r="C76" s="402"/>
      <c r="D76" s="402"/>
      <c r="E76" s="403"/>
      <c r="F76" s="5" t="s">
        <v>298</v>
      </c>
      <c r="G76" s="374"/>
      <c r="H76" s="359"/>
      <c r="I76" s="319"/>
      <c r="J76" s="257"/>
      <c r="K76" s="275"/>
      <c r="L76" s="275">
        <v>0</v>
      </c>
      <c r="M76" s="257">
        <v>0</v>
      </c>
      <c r="N76" s="301">
        <f>+'JUNIO 2024'!AK18</f>
        <v>0</v>
      </c>
      <c r="O76" s="96"/>
      <c r="P76" s="121"/>
      <c r="Q76" s="10"/>
      <c r="R76" s="10"/>
      <c r="S76" s="10"/>
      <c r="T76" s="260">
        <f t="shared" si="1"/>
        <v>0</v>
      </c>
    </row>
    <row r="77" spans="1:20" hidden="1" x14ac:dyDescent="0.25">
      <c r="A77" s="410" t="s">
        <v>299</v>
      </c>
      <c r="B77" s="411"/>
      <c r="C77" s="411"/>
      <c r="D77" s="411"/>
      <c r="E77" s="412"/>
      <c r="F77" s="7" t="s">
        <v>300</v>
      </c>
      <c r="G77" s="374"/>
      <c r="H77" s="360"/>
      <c r="I77" s="319"/>
      <c r="J77" s="257"/>
      <c r="K77" s="275">
        <v>0</v>
      </c>
      <c r="L77" s="275"/>
      <c r="M77" s="257"/>
      <c r="N77" s="302"/>
      <c r="O77" s="96"/>
      <c r="P77" s="121"/>
      <c r="Q77" s="10"/>
      <c r="R77" s="10"/>
      <c r="S77" s="10"/>
      <c r="T77" s="260">
        <f t="shared" si="1"/>
        <v>0</v>
      </c>
    </row>
    <row r="78" spans="1:20" x14ac:dyDescent="0.25">
      <c r="A78" s="401" t="s">
        <v>87</v>
      </c>
      <c r="B78" s="402"/>
      <c r="C78" s="402"/>
      <c r="D78" s="402"/>
      <c r="E78" s="403"/>
      <c r="F78" s="5" t="s">
        <v>88</v>
      </c>
      <c r="G78" s="374">
        <v>2950000</v>
      </c>
      <c r="H78" s="359"/>
      <c r="I78" s="319">
        <v>559924.61</v>
      </c>
      <c r="J78" s="257">
        <v>559924.61</v>
      </c>
      <c r="K78" s="275">
        <v>0</v>
      </c>
      <c r="L78" s="275">
        <v>0</v>
      </c>
      <c r="M78" s="257">
        <v>0</v>
      </c>
      <c r="N78" s="302">
        <f>+'JUNIO 2024'!AL18</f>
        <v>0</v>
      </c>
      <c r="O78" s="96"/>
      <c r="P78" s="121"/>
      <c r="Q78" s="10"/>
      <c r="R78" s="10"/>
      <c r="S78" s="10"/>
      <c r="T78" s="260">
        <f t="shared" ref="T78:T79" si="3">SUM(I78:S78)</f>
        <v>1119849.22</v>
      </c>
    </row>
    <row r="79" spans="1:20" x14ac:dyDescent="0.25">
      <c r="A79" s="401" t="s">
        <v>89</v>
      </c>
      <c r="B79" s="402"/>
      <c r="C79" s="402"/>
      <c r="D79" s="402"/>
      <c r="E79" s="403"/>
      <c r="F79" s="5" t="s">
        <v>90</v>
      </c>
      <c r="G79" s="374">
        <v>480000</v>
      </c>
      <c r="H79" s="359"/>
      <c r="I79" s="319"/>
      <c r="J79" s="257"/>
      <c r="K79" s="275"/>
      <c r="L79" s="275">
        <v>0</v>
      </c>
      <c r="M79" s="257">
        <v>0</v>
      </c>
      <c r="N79" s="302">
        <f>+'JUNIO 2024'!AM18</f>
        <v>0</v>
      </c>
      <c r="O79" s="96"/>
      <c r="P79" s="121"/>
      <c r="Q79" s="10"/>
      <c r="R79" s="10"/>
      <c r="S79" s="10"/>
      <c r="T79" s="260">
        <f t="shared" si="3"/>
        <v>0</v>
      </c>
    </row>
    <row r="80" spans="1:20" hidden="1" x14ac:dyDescent="0.25">
      <c r="A80" s="401" t="s">
        <v>857</v>
      </c>
      <c r="B80" s="402"/>
      <c r="C80" s="402"/>
      <c r="D80" s="402"/>
      <c r="E80" s="403"/>
      <c r="F80" s="5" t="s">
        <v>858</v>
      </c>
      <c r="G80" s="374"/>
      <c r="H80" s="359"/>
      <c r="I80" s="319"/>
      <c r="J80" s="257"/>
      <c r="K80" s="275"/>
      <c r="L80" s="275"/>
      <c r="M80" s="257">
        <v>688327.18</v>
      </c>
      <c r="N80" s="302"/>
      <c r="O80" s="96"/>
      <c r="P80" s="121"/>
      <c r="Q80" s="10"/>
      <c r="R80" s="10"/>
      <c r="S80" s="10"/>
      <c r="T80" s="260"/>
    </row>
    <row r="81" spans="1:22" ht="25.5" hidden="1" x14ac:dyDescent="0.25">
      <c r="A81" s="410" t="s">
        <v>301</v>
      </c>
      <c r="B81" s="411"/>
      <c r="C81" s="411"/>
      <c r="D81" s="411"/>
      <c r="E81" s="412"/>
      <c r="F81" s="7" t="s">
        <v>302</v>
      </c>
      <c r="G81" s="374"/>
      <c r="H81" s="360"/>
      <c r="I81" s="319"/>
      <c r="J81" s="257"/>
      <c r="K81" s="275"/>
      <c r="L81" s="275"/>
      <c r="M81" s="257"/>
      <c r="N81" s="302"/>
      <c r="O81" s="96"/>
      <c r="P81" s="121"/>
      <c r="Q81" s="10"/>
      <c r="R81" s="10"/>
      <c r="S81" s="10"/>
      <c r="T81" s="260">
        <f t="shared" ref="T81:T119" si="4">SUM(I81:S81)</f>
        <v>0</v>
      </c>
    </row>
    <row r="82" spans="1:22" x14ac:dyDescent="0.25">
      <c r="A82" s="401" t="s">
        <v>91</v>
      </c>
      <c r="B82" s="402"/>
      <c r="C82" s="402"/>
      <c r="D82" s="402"/>
      <c r="E82" s="403"/>
      <c r="F82" s="5" t="s">
        <v>92</v>
      </c>
      <c r="G82" s="374">
        <v>22050033</v>
      </c>
      <c r="H82" s="359"/>
      <c r="I82" s="319">
        <v>0</v>
      </c>
      <c r="J82" s="257">
        <v>0</v>
      </c>
      <c r="K82" s="275">
        <v>1404271.19</v>
      </c>
      <c r="L82" s="275"/>
      <c r="M82" s="257"/>
      <c r="N82" s="302"/>
      <c r="O82" s="96"/>
      <c r="P82" s="121"/>
      <c r="Q82" s="10"/>
      <c r="R82" s="10"/>
      <c r="S82" s="10"/>
      <c r="T82" s="260">
        <f t="shared" si="4"/>
        <v>1404271.19</v>
      </c>
    </row>
    <row r="83" spans="1:22" x14ac:dyDescent="0.25">
      <c r="A83" s="401" t="s">
        <v>93</v>
      </c>
      <c r="B83" s="402"/>
      <c r="C83" s="402"/>
      <c r="D83" s="402"/>
      <c r="E83" s="403"/>
      <c r="F83" s="5" t="s">
        <v>565</v>
      </c>
      <c r="G83" s="374">
        <v>1200000</v>
      </c>
      <c r="H83" s="359"/>
      <c r="I83" s="319">
        <v>0</v>
      </c>
      <c r="J83" s="257">
        <v>0</v>
      </c>
      <c r="K83" s="275">
        <v>0</v>
      </c>
      <c r="L83" s="275">
        <v>0</v>
      </c>
      <c r="M83" s="257"/>
      <c r="N83" s="302">
        <f>+'JUNIO 2024'!AO18</f>
        <v>0</v>
      </c>
      <c r="O83" s="96"/>
      <c r="P83" s="121"/>
      <c r="Q83" s="10"/>
      <c r="R83" s="10"/>
      <c r="S83" s="10"/>
      <c r="T83" s="260">
        <f t="shared" si="4"/>
        <v>0</v>
      </c>
    </row>
    <row r="84" spans="1:22" hidden="1" x14ac:dyDescent="0.25">
      <c r="A84" s="401" t="s">
        <v>497</v>
      </c>
      <c r="B84" s="402"/>
      <c r="C84" s="402"/>
      <c r="D84" s="402"/>
      <c r="E84" s="403"/>
      <c r="F84" s="5" t="s">
        <v>498</v>
      </c>
      <c r="G84" s="374"/>
      <c r="H84" s="359"/>
      <c r="I84" s="319"/>
      <c r="J84" s="257"/>
      <c r="K84" s="275"/>
      <c r="L84" s="275">
        <v>0</v>
      </c>
      <c r="M84" s="257">
        <v>0</v>
      </c>
      <c r="N84" s="303">
        <f>+'JUNIO 2024'!AP18</f>
        <v>0</v>
      </c>
      <c r="O84" s="96"/>
      <c r="P84" s="121"/>
      <c r="Q84" s="10"/>
      <c r="R84" s="10"/>
      <c r="S84" s="10"/>
      <c r="T84" s="260">
        <f t="shared" si="4"/>
        <v>0</v>
      </c>
    </row>
    <row r="85" spans="1:22" hidden="1" x14ac:dyDescent="0.25">
      <c r="A85" s="407" t="s">
        <v>319</v>
      </c>
      <c r="B85" s="408"/>
      <c r="C85" s="408"/>
      <c r="D85" s="408"/>
      <c r="E85" s="409"/>
      <c r="F85" s="5" t="s">
        <v>320</v>
      </c>
      <c r="G85" s="374"/>
      <c r="H85" s="359"/>
      <c r="I85" s="319">
        <v>0</v>
      </c>
      <c r="J85" s="257"/>
      <c r="K85" s="275"/>
      <c r="L85" s="275"/>
      <c r="M85" s="257">
        <v>0</v>
      </c>
      <c r="N85" s="301"/>
      <c r="O85" s="96"/>
      <c r="P85" s="121"/>
      <c r="Q85" s="10"/>
      <c r="R85" s="10"/>
      <c r="S85" s="10"/>
      <c r="T85" s="260">
        <f t="shared" si="4"/>
        <v>0</v>
      </c>
    </row>
    <row r="86" spans="1:22" hidden="1" x14ac:dyDescent="0.25">
      <c r="A86" s="401" t="s">
        <v>91</v>
      </c>
      <c r="B86" s="402"/>
      <c r="C86" s="402"/>
      <c r="D86" s="402"/>
      <c r="E86" s="403"/>
      <c r="F86" s="250" t="s">
        <v>612</v>
      </c>
      <c r="G86" s="374"/>
      <c r="H86" s="361"/>
      <c r="I86" s="319"/>
      <c r="J86" s="257"/>
      <c r="K86" s="275"/>
      <c r="L86" s="275">
        <v>0</v>
      </c>
      <c r="M86" s="257"/>
      <c r="N86" s="302">
        <f>'JUNIO 2024'!AN18</f>
        <v>0</v>
      </c>
      <c r="O86" s="96"/>
      <c r="P86" s="121"/>
      <c r="Q86" s="10"/>
      <c r="R86" s="10"/>
      <c r="S86" s="10"/>
      <c r="T86" s="260">
        <f t="shared" si="4"/>
        <v>0</v>
      </c>
    </row>
    <row r="87" spans="1:22" x14ac:dyDescent="0.25">
      <c r="A87" s="401" t="s">
        <v>94</v>
      </c>
      <c r="B87" s="402"/>
      <c r="C87" s="402"/>
      <c r="D87" s="402"/>
      <c r="E87" s="403"/>
      <c r="F87" s="5" t="s">
        <v>95</v>
      </c>
      <c r="G87" s="374">
        <v>850000</v>
      </c>
      <c r="H87" s="359"/>
      <c r="I87" s="319"/>
      <c r="J87" s="257">
        <v>1551939.14</v>
      </c>
      <c r="K87" s="275">
        <v>8083</v>
      </c>
      <c r="L87" s="275">
        <v>0</v>
      </c>
      <c r="M87" s="257">
        <v>0</v>
      </c>
      <c r="N87" s="302">
        <f>+'JUNIO 2024'!AQ18</f>
        <v>0</v>
      </c>
      <c r="O87" s="96"/>
      <c r="P87" s="121"/>
      <c r="Q87" s="10"/>
      <c r="R87" s="10"/>
      <c r="S87" s="10"/>
      <c r="T87" s="260">
        <f t="shared" si="4"/>
        <v>1560022.14</v>
      </c>
    </row>
    <row r="88" spans="1:22" x14ac:dyDescent="0.25">
      <c r="A88" s="401" t="s">
        <v>96</v>
      </c>
      <c r="B88" s="402"/>
      <c r="C88" s="402"/>
      <c r="D88" s="402"/>
      <c r="E88" s="403"/>
      <c r="F88" s="5" t="s">
        <v>97</v>
      </c>
      <c r="G88" s="374">
        <v>290000</v>
      </c>
      <c r="H88" s="359"/>
      <c r="I88" s="319">
        <v>0</v>
      </c>
      <c r="J88" s="257"/>
      <c r="K88" s="275">
        <v>0</v>
      </c>
      <c r="L88" s="275">
        <v>99661.01999999999</v>
      </c>
      <c r="M88" s="257">
        <v>830492.98</v>
      </c>
      <c r="N88" s="303">
        <f>+'JUNIO 2024'!AR18</f>
        <v>0</v>
      </c>
      <c r="O88" s="96"/>
      <c r="P88" s="121"/>
      <c r="Q88" s="10"/>
      <c r="R88" s="10"/>
      <c r="S88" s="10"/>
      <c r="T88" s="260">
        <f t="shared" si="4"/>
        <v>930154</v>
      </c>
    </row>
    <row r="89" spans="1:22" hidden="1" x14ac:dyDescent="0.25">
      <c r="A89" s="401" t="s">
        <v>545</v>
      </c>
      <c r="B89" s="402"/>
      <c r="C89" s="402"/>
      <c r="D89" s="402"/>
      <c r="E89" s="403"/>
      <c r="F89" s="160" t="s">
        <v>664</v>
      </c>
      <c r="G89" s="374"/>
      <c r="H89" s="362"/>
      <c r="I89" s="319">
        <v>0</v>
      </c>
      <c r="J89" s="257">
        <v>0</v>
      </c>
      <c r="K89" s="275"/>
      <c r="L89" s="275">
        <v>0</v>
      </c>
      <c r="M89" s="257"/>
      <c r="N89" s="303">
        <f>+'JUNIO 2024'!AT18</f>
        <v>0</v>
      </c>
      <c r="O89" s="96"/>
      <c r="P89" s="121"/>
      <c r="Q89" s="10"/>
      <c r="R89" s="10"/>
      <c r="S89" s="10"/>
      <c r="T89" s="260">
        <f t="shared" si="4"/>
        <v>0</v>
      </c>
    </row>
    <row r="90" spans="1:22" hidden="1" x14ac:dyDescent="0.25">
      <c r="A90" s="410" t="s">
        <v>303</v>
      </c>
      <c r="B90" s="411"/>
      <c r="C90" s="411"/>
      <c r="D90" s="411"/>
      <c r="E90" s="412"/>
      <c r="F90" s="7" t="s">
        <v>304</v>
      </c>
      <c r="G90" s="374"/>
      <c r="H90" s="360"/>
      <c r="I90" s="319"/>
      <c r="J90" s="257"/>
      <c r="K90" s="275"/>
      <c r="L90" s="275"/>
      <c r="M90" s="257">
        <v>0</v>
      </c>
      <c r="N90" s="301"/>
      <c r="O90" s="96"/>
      <c r="P90" s="121"/>
      <c r="Q90" s="10"/>
      <c r="R90" s="10"/>
      <c r="S90" s="10"/>
      <c r="T90" s="260">
        <f t="shared" si="4"/>
        <v>0</v>
      </c>
    </row>
    <row r="91" spans="1:22" x14ac:dyDescent="0.25">
      <c r="A91" s="407" t="s">
        <v>343</v>
      </c>
      <c r="B91" s="408"/>
      <c r="C91" s="408"/>
      <c r="D91" s="408"/>
      <c r="E91" s="409"/>
      <c r="F91" s="23" t="s">
        <v>344</v>
      </c>
      <c r="G91" s="374">
        <v>24000</v>
      </c>
      <c r="H91" s="359"/>
      <c r="I91" s="319">
        <v>0</v>
      </c>
      <c r="J91" s="257">
        <v>411600</v>
      </c>
      <c r="K91" s="275"/>
      <c r="L91" s="275">
        <v>0</v>
      </c>
      <c r="M91" s="257"/>
      <c r="N91" s="302">
        <f>+'JUNIO 2024'!AS18</f>
        <v>0</v>
      </c>
      <c r="O91" s="96"/>
      <c r="P91" s="36"/>
      <c r="Q91" s="11"/>
      <c r="R91" s="11"/>
      <c r="S91" s="11"/>
      <c r="T91" s="260">
        <f t="shared" si="4"/>
        <v>411600</v>
      </c>
    </row>
    <row r="92" spans="1:22" hidden="1" x14ac:dyDescent="0.25">
      <c r="A92" s="407" t="s">
        <v>467</v>
      </c>
      <c r="B92" s="408"/>
      <c r="C92" s="408"/>
      <c r="D92" s="408"/>
      <c r="E92" s="409"/>
      <c r="F92" s="23" t="s">
        <v>468</v>
      </c>
      <c r="G92" s="374"/>
      <c r="H92" s="359"/>
      <c r="I92" s="319">
        <v>0</v>
      </c>
      <c r="J92" s="257"/>
      <c r="K92" s="275">
        <v>4130</v>
      </c>
      <c r="L92" s="275">
        <v>0</v>
      </c>
      <c r="M92" s="257">
        <v>0</v>
      </c>
      <c r="N92" s="302">
        <f>+'JUNIO 2024'!AV18</f>
        <v>0</v>
      </c>
      <c r="O92" s="96"/>
      <c r="P92" s="36"/>
      <c r="Q92" s="11"/>
      <c r="R92" s="11"/>
      <c r="S92" s="11"/>
      <c r="T92" s="260">
        <f t="shared" si="4"/>
        <v>4130</v>
      </c>
      <c r="V92" s="102"/>
    </row>
    <row r="93" spans="1:22" hidden="1" x14ac:dyDescent="0.25">
      <c r="A93" s="401" t="s">
        <v>343</v>
      </c>
      <c r="B93" s="402"/>
      <c r="C93" s="402"/>
      <c r="D93" s="402"/>
      <c r="E93" s="403"/>
      <c r="F93" s="23" t="s">
        <v>344</v>
      </c>
      <c r="G93" s="374"/>
      <c r="H93" s="359"/>
      <c r="I93" s="319">
        <v>0</v>
      </c>
      <c r="J93" s="257">
        <v>0</v>
      </c>
      <c r="K93" s="275">
        <v>1477392.54</v>
      </c>
      <c r="L93" s="275">
        <v>0</v>
      </c>
      <c r="M93" s="257">
        <v>0</v>
      </c>
      <c r="N93" s="302">
        <f>'JUNIO 2024'!AU18</f>
        <v>0</v>
      </c>
      <c r="O93" s="96"/>
      <c r="P93" s="36"/>
      <c r="Q93" s="11"/>
      <c r="R93" s="11"/>
      <c r="S93" s="11"/>
      <c r="T93" s="260">
        <f t="shared" si="4"/>
        <v>1477392.54</v>
      </c>
      <c r="V93" s="102"/>
    </row>
    <row r="94" spans="1:22" x14ac:dyDescent="0.25">
      <c r="A94" s="401" t="s">
        <v>98</v>
      </c>
      <c r="B94" s="402"/>
      <c r="C94" s="402"/>
      <c r="D94" s="402"/>
      <c r="E94" s="403"/>
      <c r="F94" s="23" t="s">
        <v>99</v>
      </c>
      <c r="G94" s="374">
        <v>7961030</v>
      </c>
      <c r="H94" s="359"/>
      <c r="I94" s="319">
        <v>91263.69</v>
      </c>
      <c r="J94" s="257">
        <v>11564</v>
      </c>
      <c r="K94" s="275">
        <v>1477392.54</v>
      </c>
      <c r="L94" s="275">
        <v>31432</v>
      </c>
      <c r="M94" s="273">
        <v>6133.05</v>
      </c>
      <c r="N94" s="302">
        <f>+'JUNIO 2024'!AW18</f>
        <v>51150</v>
      </c>
      <c r="O94" s="96">
        <v>1584999.09</v>
      </c>
      <c r="P94" s="36"/>
      <c r="Q94" s="11"/>
      <c r="R94" s="11"/>
      <c r="S94" s="11"/>
      <c r="T94" s="260">
        <f t="shared" si="4"/>
        <v>3253934.37</v>
      </c>
    </row>
    <row r="95" spans="1:22" x14ac:dyDescent="0.25">
      <c r="A95" s="401" t="s">
        <v>100</v>
      </c>
      <c r="B95" s="402"/>
      <c r="C95" s="402"/>
      <c r="D95" s="402"/>
      <c r="E95" s="402"/>
      <c r="F95" s="33" t="s">
        <v>101</v>
      </c>
      <c r="G95" s="374">
        <v>36000000</v>
      </c>
      <c r="H95" s="363"/>
      <c r="I95" s="320"/>
      <c r="J95" s="257">
        <v>139291.75</v>
      </c>
      <c r="K95" s="275">
        <v>2702078.69</v>
      </c>
      <c r="L95" s="280">
        <v>1923486.78</v>
      </c>
      <c r="M95" s="273"/>
      <c r="N95" s="303">
        <f>+'JUNIO 2024'!AX18</f>
        <v>0</v>
      </c>
      <c r="O95" s="96">
        <v>901688</v>
      </c>
      <c r="P95" s="304"/>
      <c r="Q95" s="14"/>
      <c r="R95" s="14"/>
      <c r="S95" s="14"/>
      <c r="T95" s="260">
        <f t="shared" si="4"/>
        <v>5666545.2199999997</v>
      </c>
    </row>
    <row r="96" spans="1:22" x14ac:dyDescent="0.25">
      <c r="A96" s="401" t="s">
        <v>102</v>
      </c>
      <c r="B96" s="402"/>
      <c r="C96" s="402"/>
      <c r="D96" s="402"/>
      <c r="E96" s="403"/>
      <c r="F96" s="8" t="s">
        <v>103</v>
      </c>
      <c r="G96" s="374">
        <v>15000000</v>
      </c>
      <c r="H96" s="359"/>
      <c r="I96" s="320"/>
      <c r="J96" s="257">
        <v>639000</v>
      </c>
      <c r="K96" s="275"/>
      <c r="L96" s="275">
        <v>0</v>
      </c>
      <c r="M96" s="257">
        <v>0</v>
      </c>
      <c r="N96" s="303">
        <f>+'JUNIO 2024'!AY18</f>
        <v>0</v>
      </c>
      <c r="O96" s="96"/>
      <c r="P96" s="39"/>
      <c r="Q96" s="15"/>
      <c r="R96" s="15"/>
      <c r="S96" s="15"/>
      <c r="T96" s="260">
        <f t="shared" si="4"/>
        <v>639000</v>
      </c>
    </row>
    <row r="97" spans="1:20" hidden="1" x14ac:dyDescent="0.25">
      <c r="A97" s="401" t="s">
        <v>469</v>
      </c>
      <c r="B97" s="402"/>
      <c r="C97" s="402"/>
      <c r="D97" s="402"/>
      <c r="E97" s="403"/>
      <c r="F97" s="8" t="s">
        <v>470</v>
      </c>
      <c r="G97" s="374"/>
      <c r="H97" s="359"/>
      <c r="I97" s="319">
        <v>0</v>
      </c>
      <c r="J97" s="257">
        <v>0</v>
      </c>
      <c r="K97" s="275">
        <v>2500618.9500000002</v>
      </c>
      <c r="L97" s="275">
        <v>0</v>
      </c>
      <c r="M97" s="257">
        <v>0</v>
      </c>
      <c r="N97" s="303">
        <f>+'JUNIO 2024'!AZ18</f>
        <v>300</v>
      </c>
      <c r="O97" s="96"/>
      <c r="P97" s="39"/>
      <c r="Q97" s="15"/>
      <c r="R97" s="15"/>
      <c r="S97" s="15"/>
      <c r="T97" s="260">
        <f t="shared" si="4"/>
        <v>2500918.9500000002</v>
      </c>
    </row>
    <row r="98" spans="1:20" hidden="1" x14ac:dyDescent="0.25">
      <c r="A98" s="410" t="s">
        <v>305</v>
      </c>
      <c r="B98" s="411"/>
      <c r="C98" s="411"/>
      <c r="D98" s="411"/>
      <c r="E98" s="412"/>
      <c r="F98" s="7" t="s">
        <v>306</v>
      </c>
      <c r="G98" s="374"/>
      <c r="H98" s="360"/>
      <c r="I98" s="319"/>
      <c r="J98" s="257"/>
      <c r="K98" s="280"/>
      <c r="L98" s="275"/>
      <c r="M98" s="257">
        <v>0</v>
      </c>
      <c r="N98" s="301"/>
      <c r="O98" s="96"/>
      <c r="P98" s="121"/>
      <c r="Q98" s="10"/>
      <c r="R98" s="10"/>
      <c r="S98" s="10"/>
      <c r="T98" s="260">
        <f t="shared" si="4"/>
        <v>0</v>
      </c>
    </row>
    <row r="99" spans="1:20" x14ac:dyDescent="0.25">
      <c r="A99" s="401" t="s">
        <v>104</v>
      </c>
      <c r="B99" s="402"/>
      <c r="C99" s="402"/>
      <c r="D99" s="402"/>
      <c r="E99" s="403"/>
      <c r="F99" s="5" t="s">
        <v>105</v>
      </c>
      <c r="G99" s="374">
        <v>4795350</v>
      </c>
      <c r="H99" s="359"/>
      <c r="I99" s="319">
        <v>72000</v>
      </c>
      <c r="J99" s="257">
        <v>162920</v>
      </c>
      <c r="K99" s="280">
        <v>143290</v>
      </c>
      <c r="L99" s="275">
        <v>76950</v>
      </c>
      <c r="M99" s="257"/>
      <c r="N99" s="302">
        <f>+'JUNIO 2024'!BA18</f>
        <v>0</v>
      </c>
      <c r="O99" s="96">
        <v>41308.47</v>
      </c>
      <c r="P99" s="121"/>
      <c r="Q99" s="10"/>
      <c r="R99" s="10"/>
      <c r="S99" s="10"/>
      <c r="T99" s="260">
        <f t="shared" si="4"/>
        <v>496468.47</v>
      </c>
    </row>
    <row r="100" spans="1:20" x14ac:dyDescent="0.25">
      <c r="A100" s="401" t="s">
        <v>77</v>
      </c>
      <c r="B100" s="402"/>
      <c r="C100" s="402"/>
      <c r="D100" s="402"/>
      <c r="E100" s="403"/>
      <c r="F100" s="5" t="s">
        <v>106</v>
      </c>
      <c r="G100" s="374">
        <v>420258</v>
      </c>
      <c r="H100" s="359"/>
      <c r="I100" s="319">
        <v>10041.700000000001</v>
      </c>
      <c r="J100" s="257">
        <v>2780</v>
      </c>
      <c r="K100" s="275">
        <v>3395.23</v>
      </c>
      <c r="L100" s="275">
        <v>2900</v>
      </c>
      <c r="M100" s="257">
        <v>112697.67</v>
      </c>
      <c r="N100" s="302">
        <f>+'JUNIO 2024'!BB18</f>
        <v>40854.870000000003</v>
      </c>
      <c r="O100" s="96">
        <v>2575</v>
      </c>
      <c r="P100" s="121"/>
      <c r="Q100" s="10"/>
      <c r="R100" s="10"/>
      <c r="S100" s="10"/>
      <c r="T100" s="260">
        <f t="shared" si="4"/>
        <v>175244.47</v>
      </c>
    </row>
    <row r="101" spans="1:20" hidden="1" x14ac:dyDescent="0.25">
      <c r="A101" s="401" t="s">
        <v>107</v>
      </c>
      <c r="B101" s="402"/>
      <c r="C101" s="402"/>
      <c r="D101" s="402"/>
      <c r="E101" s="403"/>
      <c r="F101" s="5" t="s">
        <v>108</v>
      </c>
      <c r="G101" s="374"/>
      <c r="H101" s="359"/>
      <c r="I101" s="319"/>
      <c r="J101" s="257"/>
      <c r="K101" s="275">
        <v>0</v>
      </c>
      <c r="L101" s="275">
        <v>0</v>
      </c>
      <c r="M101" s="257"/>
      <c r="N101" s="301">
        <f>+'JUNIO 2024'!BC18</f>
        <v>0</v>
      </c>
      <c r="O101" s="96"/>
      <c r="P101" s="121"/>
      <c r="Q101" s="10"/>
      <c r="R101" s="10"/>
      <c r="S101" s="10"/>
      <c r="T101" s="260">
        <f t="shared" si="4"/>
        <v>0</v>
      </c>
    </row>
    <row r="102" spans="1:20" hidden="1" x14ac:dyDescent="0.25">
      <c r="A102" s="401" t="s">
        <v>846</v>
      </c>
      <c r="B102" s="402"/>
      <c r="C102" s="402"/>
      <c r="D102" s="402"/>
      <c r="E102" s="403"/>
      <c r="F102" s="5" t="s">
        <v>847</v>
      </c>
      <c r="G102" s="374"/>
      <c r="H102" s="359"/>
      <c r="I102" s="319"/>
      <c r="J102" s="257"/>
      <c r="K102" s="275"/>
      <c r="L102" s="275">
        <v>0</v>
      </c>
      <c r="M102" s="257">
        <v>0</v>
      </c>
      <c r="N102" s="302">
        <f>+'JUNIO 2024'!BD18</f>
        <v>112879</v>
      </c>
      <c r="O102" s="96"/>
      <c r="P102" s="121"/>
      <c r="Q102" s="10"/>
      <c r="R102" s="10"/>
      <c r="S102" s="10"/>
      <c r="T102" s="260">
        <f t="shared" si="4"/>
        <v>112879</v>
      </c>
    </row>
    <row r="103" spans="1:20" hidden="1" x14ac:dyDescent="0.25">
      <c r="A103" s="401" t="s">
        <v>549</v>
      </c>
      <c r="B103" s="402"/>
      <c r="C103" s="402"/>
      <c r="D103" s="402"/>
      <c r="E103" s="403"/>
      <c r="F103" s="5" t="s">
        <v>548</v>
      </c>
      <c r="G103" s="374"/>
      <c r="H103" s="359"/>
      <c r="I103" s="319">
        <v>0</v>
      </c>
      <c r="J103" s="257">
        <v>0</v>
      </c>
      <c r="K103" s="275"/>
      <c r="L103" s="275">
        <v>0</v>
      </c>
      <c r="M103" s="257">
        <v>0</v>
      </c>
      <c r="N103" s="301">
        <f>+'JUNIO 2024'!BE18</f>
        <v>0</v>
      </c>
      <c r="O103" s="96"/>
      <c r="P103" s="121"/>
      <c r="Q103" s="10"/>
      <c r="R103" s="10"/>
      <c r="S103" s="10"/>
      <c r="T103" s="260">
        <f t="shared" si="4"/>
        <v>0</v>
      </c>
    </row>
    <row r="104" spans="1:20" ht="15.75" thickBot="1" x14ac:dyDescent="0.3">
      <c r="A104" s="401" t="s">
        <v>109</v>
      </c>
      <c r="B104" s="402"/>
      <c r="C104" s="402"/>
      <c r="D104" s="402"/>
      <c r="E104" s="403"/>
      <c r="F104" s="5" t="s">
        <v>110</v>
      </c>
      <c r="G104" s="374">
        <v>1340234</v>
      </c>
      <c r="H104" s="359"/>
      <c r="I104" s="319"/>
      <c r="J104" s="257"/>
      <c r="K104" s="275"/>
      <c r="L104" s="275">
        <v>0</v>
      </c>
      <c r="M104" s="257">
        <v>0</v>
      </c>
      <c r="N104" s="302">
        <f>+'JUNIO 2024'!BF18</f>
        <v>0</v>
      </c>
      <c r="O104" s="96"/>
      <c r="P104" s="121"/>
      <c r="Q104" s="10"/>
      <c r="R104" s="10"/>
      <c r="S104" s="10"/>
      <c r="T104" s="260">
        <f t="shared" si="4"/>
        <v>0</v>
      </c>
    </row>
    <row r="105" spans="1:20" ht="15.75" hidden="1" thickBot="1" x14ac:dyDescent="0.3">
      <c r="A105" s="401" t="s">
        <v>111</v>
      </c>
      <c r="B105" s="402"/>
      <c r="C105" s="402"/>
      <c r="D105" s="402"/>
      <c r="E105" s="403"/>
      <c r="F105" s="5" t="s">
        <v>112</v>
      </c>
      <c r="G105" s="374"/>
      <c r="H105" s="359"/>
      <c r="I105" s="319"/>
      <c r="J105" s="257">
        <v>2647223.6799999997</v>
      </c>
      <c r="K105" s="275">
        <v>80377.2</v>
      </c>
      <c r="L105" s="275"/>
      <c r="M105" s="257">
        <v>0</v>
      </c>
      <c r="N105" s="303">
        <f>+'JUNIO 2024'!BG18</f>
        <v>0</v>
      </c>
      <c r="O105" s="96"/>
      <c r="P105" s="121"/>
      <c r="Q105" s="10"/>
      <c r="R105" s="10"/>
      <c r="S105" s="10"/>
      <c r="T105" s="260">
        <f t="shared" si="4"/>
        <v>2727600.88</v>
      </c>
    </row>
    <row r="106" spans="1:20" ht="15.75" hidden="1" thickBot="1" x14ac:dyDescent="0.3">
      <c r="A106" s="401" t="s">
        <v>113</v>
      </c>
      <c r="B106" s="402"/>
      <c r="C106" s="402"/>
      <c r="D106" s="402"/>
      <c r="E106" s="403"/>
      <c r="F106" s="5" t="s">
        <v>114</v>
      </c>
      <c r="G106" s="374"/>
      <c r="H106" s="359"/>
      <c r="I106" s="319"/>
      <c r="J106" s="257"/>
      <c r="K106" s="275">
        <v>0</v>
      </c>
      <c r="L106" s="275">
        <v>0</v>
      </c>
      <c r="M106" s="257"/>
      <c r="N106" s="303"/>
      <c r="O106" s="96"/>
      <c r="P106" s="121"/>
      <c r="Q106" s="10"/>
      <c r="R106" s="10"/>
      <c r="S106" s="10"/>
      <c r="T106" s="260">
        <f t="shared" si="4"/>
        <v>0</v>
      </c>
    </row>
    <row r="107" spans="1:20" ht="15.75" hidden="1" thickBot="1" x14ac:dyDescent="0.3">
      <c r="A107" s="401" t="s">
        <v>850</v>
      </c>
      <c r="B107" s="402"/>
      <c r="C107" s="402"/>
      <c r="D107" s="402"/>
      <c r="E107" s="403"/>
      <c r="F107" s="5" t="s">
        <v>849</v>
      </c>
      <c r="G107" s="374"/>
      <c r="H107" s="359"/>
      <c r="I107" s="319">
        <v>0</v>
      </c>
      <c r="J107" s="257">
        <v>0</v>
      </c>
      <c r="K107" s="275"/>
      <c r="L107" s="275"/>
      <c r="M107" s="257">
        <v>1365953.4</v>
      </c>
      <c r="N107" s="303">
        <f>+'JUNIO 2024'!BH18</f>
        <v>240818.51</v>
      </c>
      <c r="O107" s="96"/>
      <c r="P107" s="121"/>
      <c r="Q107" s="10"/>
      <c r="R107" s="10"/>
      <c r="S107" s="10"/>
      <c r="T107" s="260">
        <f t="shared" si="4"/>
        <v>1606771.91</v>
      </c>
    </row>
    <row r="108" spans="1:20" ht="15.75" hidden="1" thickBot="1" x14ac:dyDescent="0.3">
      <c r="A108" s="401" t="s">
        <v>115</v>
      </c>
      <c r="B108" s="402"/>
      <c r="C108" s="402"/>
      <c r="D108" s="402"/>
      <c r="E108" s="403"/>
      <c r="F108" s="5" t="s">
        <v>116</v>
      </c>
      <c r="G108" s="374"/>
      <c r="H108" s="359"/>
      <c r="I108" s="319"/>
      <c r="J108" s="257"/>
      <c r="K108" s="275"/>
      <c r="L108" s="275"/>
      <c r="M108" s="257">
        <v>0</v>
      </c>
      <c r="N108" s="303">
        <f>+'JUNIO 2024'!BI18</f>
        <v>8550</v>
      </c>
      <c r="O108" s="96"/>
      <c r="P108" s="121"/>
      <c r="Q108" s="10"/>
      <c r="R108" s="10"/>
      <c r="S108" s="10"/>
      <c r="T108" s="260">
        <f t="shared" si="4"/>
        <v>8550</v>
      </c>
    </row>
    <row r="109" spans="1:20" ht="15.75" hidden="1" thickBot="1" x14ac:dyDescent="0.3">
      <c r="A109" s="401" t="s">
        <v>117</v>
      </c>
      <c r="B109" s="402"/>
      <c r="C109" s="402"/>
      <c r="D109" s="402"/>
      <c r="E109" s="403"/>
      <c r="F109" s="5" t="s">
        <v>118</v>
      </c>
      <c r="G109" s="374"/>
      <c r="H109" s="359"/>
      <c r="I109" s="319"/>
      <c r="J109" s="257"/>
      <c r="K109" s="275"/>
      <c r="L109" s="275"/>
      <c r="M109" s="257"/>
      <c r="N109" s="43"/>
      <c r="O109" s="43"/>
      <c r="P109" s="10"/>
      <c r="Q109" s="10"/>
      <c r="R109" s="10"/>
      <c r="S109" s="10"/>
      <c r="T109" s="260">
        <f t="shared" si="4"/>
        <v>0</v>
      </c>
    </row>
    <row r="110" spans="1:20" ht="15.75" hidden="1" thickBot="1" x14ac:dyDescent="0.3">
      <c r="A110" s="401" t="s">
        <v>119</v>
      </c>
      <c r="B110" s="402"/>
      <c r="C110" s="402"/>
      <c r="D110" s="402"/>
      <c r="E110" s="403"/>
      <c r="F110" s="5" t="s">
        <v>120</v>
      </c>
      <c r="G110" s="374"/>
      <c r="H110" s="359"/>
      <c r="I110" s="319"/>
      <c r="J110" s="257"/>
      <c r="K110" s="275">
        <v>0</v>
      </c>
      <c r="L110" s="275">
        <v>27450</v>
      </c>
      <c r="M110" s="257">
        <v>0</v>
      </c>
      <c r="N110" s="43">
        <f>+'JUNIO 2024'!BJ18</f>
        <v>0</v>
      </c>
      <c r="O110" s="43"/>
      <c r="P110" s="10"/>
      <c r="Q110" s="10"/>
      <c r="R110" s="10"/>
      <c r="S110" s="10"/>
      <c r="T110" s="260">
        <f t="shared" si="4"/>
        <v>27450</v>
      </c>
    </row>
    <row r="111" spans="1:20" ht="15.75" hidden="1" thickBot="1" x14ac:dyDescent="0.3">
      <c r="A111" s="410" t="s">
        <v>321</v>
      </c>
      <c r="B111" s="411"/>
      <c r="C111" s="411"/>
      <c r="D111" s="411"/>
      <c r="E111" s="412"/>
      <c r="F111" s="5" t="s">
        <v>322</v>
      </c>
      <c r="G111" s="374"/>
      <c r="H111" s="359"/>
      <c r="I111" s="319"/>
      <c r="J111" s="257"/>
      <c r="K111" s="275"/>
      <c r="L111" s="275"/>
      <c r="M111" s="257"/>
      <c r="N111" s="43"/>
      <c r="O111" s="43"/>
      <c r="P111" s="10"/>
      <c r="Q111" s="10"/>
      <c r="R111" s="10"/>
      <c r="S111" s="10"/>
      <c r="T111" s="260">
        <f t="shared" si="4"/>
        <v>0</v>
      </c>
    </row>
    <row r="112" spans="1:20" ht="15.75" hidden="1" thickBot="1" x14ac:dyDescent="0.3">
      <c r="A112" s="401" t="s">
        <v>121</v>
      </c>
      <c r="B112" s="402"/>
      <c r="C112" s="402"/>
      <c r="D112" s="402"/>
      <c r="E112" s="403"/>
      <c r="F112" s="5" t="s">
        <v>122</v>
      </c>
      <c r="G112" s="374"/>
      <c r="H112" s="359"/>
      <c r="I112" s="319">
        <v>142117.95000000001</v>
      </c>
      <c r="J112" s="257"/>
      <c r="K112" s="275">
        <v>463499.29000000004</v>
      </c>
      <c r="L112" s="275">
        <v>1732043.9</v>
      </c>
      <c r="M112" s="257">
        <v>1151804.03</v>
      </c>
      <c r="N112" s="43">
        <f>+'JUNIO 2024'!BK18</f>
        <v>248692.89</v>
      </c>
      <c r="O112" s="43">
        <v>3635833.14</v>
      </c>
      <c r="P112" s="10"/>
      <c r="Q112" s="10"/>
      <c r="R112" s="10"/>
      <c r="S112" s="10"/>
      <c r="T112" s="260">
        <f t="shared" si="4"/>
        <v>7373991.2000000002</v>
      </c>
    </row>
    <row r="113" spans="1:22" ht="15.75" hidden="1" thickBot="1" x14ac:dyDescent="0.3">
      <c r="A113" s="401" t="s">
        <v>653</v>
      </c>
      <c r="B113" s="402"/>
      <c r="C113" s="402"/>
      <c r="D113" s="402"/>
      <c r="E113" s="403"/>
      <c r="F113" s="5" t="s">
        <v>654</v>
      </c>
      <c r="G113" s="374"/>
      <c r="H113" s="359"/>
      <c r="I113" s="319"/>
      <c r="J113" s="257"/>
      <c r="K113" s="275"/>
      <c r="L113" s="275">
        <v>0</v>
      </c>
      <c r="M113" s="257"/>
      <c r="N113" s="43"/>
      <c r="O113" s="51"/>
      <c r="P113" s="10"/>
      <c r="Q113" s="10"/>
      <c r="R113" s="10"/>
      <c r="S113" s="10"/>
      <c r="T113" s="260">
        <f t="shared" si="4"/>
        <v>0</v>
      </c>
    </row>
    <row r="114" spans="1:22" ht="15.75" hidden="1" thickBot="1" x14ac:dyDescent="0.3">
      <c r="A114" s="401" t="s">
        <v>123</v>
      </c>
      <c r="B114" s="402"/>
      <c r="C114" s="402"/>
      <c r="D114" s="402"/>
      <c r="E114" s="403"/>
      <c r="F114" s="5" t="s">
        <v>124</v>
      </c>
      <c r="G114" s="374"/>
      <c r="H114" s="359"/>
      <c r="I114" s="319"/>
      <c r="J114" s="257"/>
      <c r="K114" s="275">
        <v>0</v>
      </c>
      <c r="L114" s="275"/>
      <c r="M114" s="257"/>
      <c r="N114" s="303"/>
      <c r="O114" s="96"/>
      <c r="P114" s="121"/>
      <c r="Q114" s="10"/>
      <c r="R114" s="10"/>
      <c r="S114" s="10"/>
      <c r="T114" s="260">
        <f t="shared" si="4"/>
        <v>0</v>
      </c>
    </row>
    <row r="115" spans="1:22" ht="15.75" hidden="1" thickBot="1" x14ac:dyDescent="0.3">
      <c r="A115" s="401" t="s">
        <v>125</v>
      </c>
      <c r="B115" s="402"/>
      <c r="C115" s="402"/>
      <c r="D115" s="402"/>
      <c r="E115" s="403"/>
      <c r="F115" s="24" t="s">
        <v>126</v>
      </c>
      <c r="G115" s="374"/>
      <c r="H115" s="364"/>
      <c r="I115" s="319"/>
      <c r="J115" s="257"/>
      <c r="K115" s="275"/>
      <c r="L115" s="275"/>
      <c r="M115" s="257">
        <v>0</v>
      </c>
      <c r="N115" s="303">
        <f>+'JUNIO 2024'!BM18</f>
        <v>0</v>
      </c>
      <c r="O115" s="96"/>
      <c r="P115" s="121"/>
      <c r="Q115" s="10"/>
      <c r="R115" s="10"/>
      <c r="S115" s="10"/>
      <c r="T115" s="260">
        <f t="shared" si="4"/>
        <v>0</v>
      </c>
    </row>
    <row r="116" spans="1:22" ht="15.75" hidden="1" thickBot="1" x14ac:dyDescent="0.3">
      <c r="A116" s="410" t="s">
        <v>323</v>
      </c>
      <c r="B116" s="411"/>
      <c r="C116" s="411"/>
      <c r="D116" s="411"/>
      <c r="E116" s="412"/>
      <c r="F116" s="25" t="s">
        <v>324</v>
      </c>
      <c r="G116" s="374"/>
      <c r="H116" s="365"/>
      <c r="I116" s="319"/>
      <c r="J116" s="257"/>
      <c r="K116" s="275"/>
      <c r="L116" s="275">
        <v>0</v>
      </c>
      <c r="M116" s="257"/>
      <c r="N116" s="303"/>
      <c r="O116" s="96"/>
      <c r="P116" s="121"/>
      <c r="Q116" s="10"/>
      <c r="R116" s="10"/>
      <c r="S116" s="10"/>
      <c r="T116" s="260">
        <f t="shared" si="4"/>
        <v>0</v>
      </c>
    </row>
    <row r="117" spans="1:22" ht="15.75" hidden="1" thickBot="1" x14ac:dyDescent="0.3">
      <c r="A117" s="401" t="s">
        <v>127</v>
      </c>
      <c r="B117" s="402"/>
      <c r="C117" s="402"/>
      <c r="D117" s="402"/>
      <c r="E117" s="403"/>
      <c r="F117" s="5" t="s">
        <v>128</v>
      </c>
      <c r="G117" s="374"/>
      <c r="H117" s="359"/>
      <c r="I117" s="319"/>
      <c r="J117" s="257">
        <v>115347.2</v>
      </c>
      <c r="K117" s="275"/>
      <c r="L117" s="275"/>
      <c r="M117" s="257"/>
      <c r="N117" s="301">
        <f>+'JUNIO 2024'!BN18</f>
        <v>1089605.03</v>
      </c>
      <c r="O117" s="96">
        <v>564900</v>
      </c>
      <c r="P117" s="121"/>
      <c r="Q117" s="10"/>
      <c r="R117" s="10"/>
      <c r="S117" s="10"/>
      <c r="T117" s="260">
        <f t="shared" si="4"/>
        <v>1769852.23</v>
      </c>
    </row>
    <row r="118" spans="1:22" ht="15.75" hidden="1" thickBot="1" x14ac:dyDescent="0.3">
      <c r="A118" s="401" t="s">
        <v>129</v>
      </c>
      <c r="B118" s="402"/>
      <c r="C118" s="402"/>
      <c r="D118" s="402"/>
      <c r="E118" s="403"/>
      <c r="F118" s="23" t="s">
        <v>130</v>
      </c>
      <c r="G118" s="374"/>
      <c r="H118" s="359"/>
      <c r="I118" s="319"/>
      <c r="J118" s="257"/>
      <c r="K118" s="275"/>
      <c r="L118" s="275"/>
      <c r="M118" s="257">
        <v>0</v>
      </c>
      <c r="N118" s="305">
        <f>+'JUNIO 2024'!BO18</f>
        <v>0</v>
      </c>
      <c r="O118" s="96"/>
      <c r="P118" s="36"/>
      <c r="Q118" s="11"/>
      <c r="R118" s="11"/>
      <c r="S118" s="11"/>
      <c r="T118" s="260">
        <f t="shared" si="4"/>
        <v>0</v>
      </c>
    </row>
    <row r="119" spans="1:22" ht="15.75" hidden="1" thickBot="1" x14ac:dyDescent="0.3">
      <c r="A119" s="429" t="s">
        <v>672</v>
      </c>
      <c r="B119" s="430"/>
      <c r="C119" s="430"/>
      <c r="D119" s="430"/>
      <c r="E119" s="430"/>
      <c r="F119" s="93" t="s">
        <v>673</v>
      </c>
      <c r="G119" s="374"/>
      <c r="H119" s="359"/>
      <c r="I119" s="319">
        <v>1318829.5</v>
      </c>
      <c r="J119" s="257">
        <v>37660</v>
      </c>
      <c r="K119" s="275"/>
      <c r="L119" s="275"/>
      <c r="M119" s="257">
        <v>820719</v>
      </c>
      <c r="N119" s="305">
        <f>+'JUNIO 2024'!BP18</f>
        <v>0</v>
      </c>
      <c r="O119" s="96"/>
      <c r="P119" s="61"/>
      <c r="Q119" s="61"/>
      <c r="R119" s="61"/>
      <c r="S119" s="65"/>
      <c r="T119" s="260">
        <f t="shared" si="4"/>
        <v>2177208.5</v>
      </c>
    </row>
    <row r="120" spans="1:22" ht="15.75" hidden="1" thickBot="1" x14ac:dyDescent="0.3">
      <c r="A120" s="429" t="s">
        <v>852</v>
      </c>
      <c r="B120" s="430"/>
      <c r="C120" s="430"/>
      <c r="D120" s="430"/>
      <c r="E120" s="430"/>
      <c r="F120" s="23" t="s">
        <v>853</v>
      </c>
      <c r="G120" s="374"/>
      <c r="H120" s="366"/>
      <c r="I120" s="321"/>
      <c r="J120" s="257">
        <v>88524.25</v>
      </c>
      <c r="K120" s="275">
        <v>18845</v>
      </c>
      <c r="L120" s="275"/>
      <c r="M120" s="257">
        <v>0</v>
      </c>
      <c r="N120" s="305"/>
      <c r="O120" s="96"/>
      <c r="P120" s="61"/>
      <c r="Q120" s="61"/>
      <c r="R120" s="61"/>
      <c r="S120" s="65"/>
      <c r="T120" s="260"/>
    </row>
    <row r="121" spans="1:22" ht="15.75" hidden="1" thickBot="1" x14ac:dyDescent="0.3">
      <c r="A121" s="421" t="s">
        <v>661</v>
      </c>
      <c r="B121" s="422"/>
      <c r="C121" s="422"/>
      <c r="D121" s="422"/>
      <c r="E121" s="422"/>
      <c r="F121" s="251" t="s">
        <v>654</v>
      </c>
      <c r="G121" s="374"/>
      <c r="H121" s="366"/>
      <c r="I121" s="321"/>
      <c r="J121" s="258"/>
      <c r="K121" s="277"/>
      <c r="L121" s="277">
        <v>6000</v>
      </c>
      <c r="M121" s="258"/>
      <c r="N121" s="305">
        <f>+'JUNIO 2024'!BL18</f>
        <v>0</v>
      </c>
      <c r="O121" s="90"/>
      <c r="P121" s="61"/>
      <c r="Q121" s="61"/>
      <c r="R121" s="61"/>
      <c r="S121" s="65"/>
      <c r="T121" s="260">
        <f t="shared" ref="T121:T165" si="5">SUM(I121:S121)</f>
        <v>6000</v>
      </c>
      <c r="V121" s="89"/>
    </row>
    <row r="122" spans="1:22" ht="15.75" thickBot="1" x14ac:dyDescent="0.3">
      <c r="A122" s="416">
        <v>2.2000000000000002</v>
      </c>
      <c r="B122" s="417"/>
      <c r="C122" s="417"/>
      <c r="D122" s="417"/>
      <c r="E122" s="418"/>
      <c r="F122" s="77" t="s">
        <v>54</v>
      </c>
      <c r="G122" s="66">
        <f>SUM(G51:G121)</f>
        <v>182787170</v>
      </c>
      <c r="H122" s="67"/>
      <c r="I122" s="322">
        <f>SUM(I51:I121)</f>
        <v>3831472.4900000007</v>
      </c>
      <c r="J122" s="259">
        <f>SUM(J51:J121)</f>
        <v>7773583.3499999996</v>
      </c>
      <c r="K122" s="281">
        <f>+K54+K56+K64+K82+K87+K92+K94+K95+K97+K99+K100+K105+K112+K120</f>
        <v>10369006.579999998</v>
      </c>
      <c r="L122" s="284">
        <f>SUM(L51:L121)</f>
        <v>4793538.76</v>
      </c>
      <c r="M122" s="259">
        <f>SUM(M51:M121)</f>
        <v>16016951.400000002</v>
      </c>
      <c r="N122" s="64">
        <f>SUM(N51:N121)</f>
        <v>11884338.6</v>
      </c>
      <c r="O122" s="64">
        <f>SUM(O51:O121)</f>
        <v>19136948.379999999</v>
      </c>
      <c r="P122" s="61"/>
      <c r="Q122" s="61"/>
      <c r="R122" s="61"/>
      <c r="S122" s="65"/>
      <c r="T122" s="64">
        <f t="shared" si="5"/>
        <v>73805839.560000002</v>
      </c>
      <c r="V122" s="89"/>
    </row>
    <row r="123" spans="1:22" ht="15.75" thickBot="1" x14ac:dyDescent="0.3">
      <c r="A123" s="423" t="s">
        <v>132</v>
      </c>
      <c r="B123" s="424"/>
      <c r="C123" s="424"/>
      <c r="D123" s="424"/>
      <c r="E123" s="425"/>
      <c r="F123" s="8" t="s">
        <v>133</v>
      </c>
      <c r="G123" s="487">
        <v>650000</v>
      </c>
      <c r="H123" s="351"/>
      <c r="I123" s="323">
        <v>0</v>
      </c>
      <c r="J123" s="256">
        <v>0</v>
      </c>
      <c r="K123" s="275">
        <v>60149.91</v>
      </c>
      <c r="L123" s="291">
        <v>294242.56</v>
      </c>
      <c r="M123" s="256">
        <v>161817.18</v>
      </c>
      <c r="N123" s="303">
        <f>+'JUNIO 2024'!BQ18</f>
        <v>754680.03</v>
      </c>
      <c r="O123" s="299">
        <v>150074</v>
      </c>
      <c r="P123" s="306">
        <f>SUM(P124:P191)</f>
        <v>0</v>
      </c>
      <c r="Q123" s="12">
        <f>SUM(Q124:Q195)</f>
        <v>0</v>
      </c>
      <c r="R123" s="31">
        <f>SUM(R124:R191)</f>
        <v>0</v>
      </c>
      <c r="S123" s="29">
        <f>SUM(S124:S191)</f>
        <v>0</v>
      </c>
      <c r="T123" s="260">
        <f t="shared" si="5"/>
        <v>1420963.68</v>
      </c>
    </row>
    <row r="124" spans="1:22" hidden="1" x14ac:dyDescent="0.25">
      <c r="A124" s="410" t="s">
        <v>333</v>
      </c>
      <c r="B124" s="411"/>
      <c r="C124" s="411"/>
      <c r="D124" s="411"/>
      <c r="E124" s="412"/>
      <c r="F124" s="7" t="s">
        <v>334</v>
      </c>
      <c r="G124" s="487"/>
      <c r="H124" s="343"/>
      <c r="I124" s="323"/>
      <c r="J124" s="257"/>
      <c r="K124" s="275"/>
      <c r="L124" s="275"/>
      <c r="M124" s="257"/>
      <c r="N124" s="303"/>
      <c r="O124" s="96"/>
      <c r="P124" s="39"/>
      <c r="Q124" s="15"/>
      <c r="R124" s="15"/>
      <c r="S124" s="15"/>
      <c r="T124" s="260">
        <f t="shared" si="5"/>
        <v>0</v>
      </c>
    </row>
    <row r="125" spans="1:22" x14ac:dyDescent="0.25">
      <c r="A125" s="401" t="s">
        <v>134</v>
      </c>
      <c r="B125" s="402"/>
      <c r="C125" s="402"/>
      <c r="D125" s="402"/>
      <c r="E125" s="403"/>
      <c r="F125" s="26" t="s">
        <v>137</v>
      </c>
      <c r="G125" s="487">
        <v>176171790</v>
      </c>
      <c r="H125" s="344"/>
      <c r="I125" s="323">
        <v>7072701.04</v>
      </c>
      <c r="J125" s="257">
        <v>8242049.75</v>
      </c>
      <c r="K125" s="275">
        <v>0</v>
      </c>
      <c r="L125" s="275">
        <v>3922014.5</v>
      </c>
      <c r="M125" s="257">
        <v>12624133</v>
      </c>
      <c r="N125" s="303">
        <f>+'JUNIO 2024'!BR18</f>
        <v>4698792</v>
      </c>
      <c r="O125" s="96">
        <v>3481054.5</v>
      </c>
      <c r="P125" s="39"/>
      <c r="Q125" s="15"/>
      <c r="R125" s="10"/>
      <c r="S125" s="10"/>
      <c r="T125" s="260">
        <f t="shared" si="5"/>
        <v>40040744.789999999</v>
      </c>
    </row>
    <row r="126" spans="1:22" hidden="1" x14ac:dyDescent="0.25">
      <c r="A126" s="401" t="s">
        <v>135</v>
      </c>
      <c r="B126" s="402"/>
      <c r="C126" s="402"/>
      <c r="D126" s="402"/>
      <c r="E126" s="403"/>
      <c r="F126" s="4" t="s">
        <v>136</v>
      </c>
      <c r="G126" s="487"/>
      <c r="H126" s="346"/>
      <c r="I126" s="323">
        <v>0</v>
      </c>
      <c r="J126" s="257">
        <v>0</v>
      </c>
      <c r="K126" s="275">
        <v>0</v>
      </c>
      <c r="L126" s="275">
        <v>0</v>
      </c>
      <c r="M126" s="257">
        <v>0</v>
      </c>
      <c r="N126" s="303">
        <f>+'JUNIO 2024'!BS18</f>
        <v>0</v>
      </c>
      <c r="O126" s="96"/>
      <c r="P126" s="121"/>
      <c r="Q126" s="10"/>
      <c r="R126" s="10"/>
      <c r="S126" s="10"/>
      <c r="T126" s="260">
        <f t="shared" si="5"/>
        <v>0</v>
      </c>
    </row>
    <row r="127" spans="1:22" hidden="1" x14ac:dyDescent="0.25">
      <c r="A127" s="401" t="s">
        <v>134</v>
      </c>
      <c r="B127" s="402"/>
      <c r="C127" s="402"/>
      <c r="D127" s="402"/>
      <c r="E127" s="403"/>
      <c r="F127" s="5" t="s">
        <v>137</v>
      </c>
      <c r="G127" s="487"/>
      <c r="H127" s="342"/>
      <c r="I127" s="323"/>
      <c r="J127" s="257"/>
      <c r="K127" s="275"/>
      <c r="L127" s="275"/>
      <c r="M127" s="257"/>
      <c r="N127" s="43"/>
      <c r="O127" s="43"/>
      <c r="P127" s="10"/>
      <c r="Q127" s="10"/>
      <c r="R127" s="10"/>
      <c r="S127" s="10"/>
      <c r="T127" s="260">
        <f t="shared" si="5"/>
        <v>0</v>
      </c>
    </row>
    <row r="128" spans="1:22" hidden="1" x14ac:dyDescent="0.25">
      <c r="A128" s="401" t="s">
        <v>138</v>
      </c>
      <c r="B128" s="402"/>
      <c r="C128" s="402"/>
      <c r="D128" s="402"/>
      <c r="E128" s="403"/>
      <c r="F128" s="5" t="s">
        <v>139</v>
      </c>
      <c r="G128" s="487"/>
      <c r="H128" s="342"/>
      <c r="I128" s="323">
        <v>0</v>
      </c>
      <c r="J128" s="257">
        <v>0</v>
      </c>
      <c r="K128" s="275">
        <v>0</v>
      </c>
      <c r="L128" s="275">
        <v>0</v>
      </c>
      <c r="M128" s="257">
        <v>0</v>
      </c>
      <c r="N128" s="43">
        <f>+'JUNIO 2024'!BT18</f>
        <v>0</v>
      </c>
      <c r="O128" s="43"/>
      <c r="P128" s="10"/>
      <c r="Q128" s="10"/>
      <c r="R128" s="10"/>
      <c r="S128" s="10"/>
      <c r="T128" s="260">
        <f t="shared" si="5"/>
        <v>0</v>
      </c>
    </row>
    <row r="129" spans="1:20" hidden="1" x14ac:dyDescent="0.25">
      <c r="A129" s="401" t="s">
        <v>140</v>
      </c>
      <c r="B129" s="402"/>
      <c r="C129" s="402"/>
      <c r="D129" s="402"/>
      <c r="E129" s="403"/>
      <c r="F129" s="5" t="s">
        <v>141</v>
      </c>
      <c r="G129" s="487"/>
      <c r="H129" s="342"/>
      <c r="I129" s="323"/>
      <c r="J129" s="257"/>
      <c r="K129" s="275"/>
      <c r="L129" s="275">
        <v>9595</v>
      </c>
      <c r="M129" s="257">
        <v>0</v>
      </c>
      <c r="N129" s="43">
        <f>+'JUNIO 2024'!BU18</f>
        <v>0</v>
      </c>
      <c r="O129" s="43"/>
      <c r="P129" s="10"/>
      <c r="Q129" s="10"/>
      <c r="R129" s="10"/>
      <c r="S129" s="10"/>
      <c r="T129" s="260">
        <f t="shared" si="5"/>
        <v>9595</v>
      </c>
    </row>
    <row r="130" spans="1:20" hidden="1" x14ac:dyDescent="0.25">
      <c r="A130" s="401" t="s">
        <v>142</v>
      </c>
      <c r="B130" s="402"/>
      <c r="C130" s="402"/>
      <c r="D130" s="402"/>
      <c r="E130" s="403"/>
      <c r="F130" s="5" t="s">
        <v>143</v>
      </c>
      <c r="G130" s="487"/>
      <c r="H130" s="342"/>
      <c r="I130" s="323"/>
      <c r="J130" s="257"/>
      <c r="K130" s="275"/>
      <c r="L130" s="275">
        <v>0</v>
      </c>
      <c r="M130" s="257">
        <v>417816.59</v>
      </c>
      <c r="N130" s="43">
        <f>+'JUNIO 2024'!BV18</f>
        <v>0</v>
      </c>
      <c r="O130" s="43"/>
      <c r="P130" s="10"/>
      <c r="Q130" s="10"/>
      <c r="R130" s="10"/>
      <c r="S130" s="10"/>
      <c r="T130" s="260">
        <f t="shared" si="5"/>
        <v>417816.59</v>
      </c>
    </row>
    <row r="131" spans="1:20" hidden="1" x14ac:dyDescent="0.25">
      <c r="A131" s="410" t="s">
        <v>325</v>
      </c>
      <c r="B131" s="411"/>
      <c r="C131" s="411"/>
      <c r="D131" s="411"/>
      <c r="E131" s="412"/>
      <c r="F131" s="5" t="s">
        <v>145</v>
      </c>
      <c r="G131" s="487"/>
      <c r="H131" s="342"/>
      <c r="I131" s="323"/>
      <c r="J131" s="257"/>
      <c r="K131" s="275"/>
      <c r="L131" s="275"/>
      <c r="M131" s="257"/>
      <c r="N131" s="43"/>
      <c r="O131" s="43"/>
      <c r="P131" s="10"/>
      <c r="Q131" s="10"/>
      <c r="R131" s="10"/>
      <c r="S131" s="10"/>
      <c r="T131" s="260">
        <f t="shared" si="5"/>
        <v>0</v>
      </c>
    </row>
    <row r="132" spans="1:20" x14ac:dyDescent="0.25">
      <c r="A132" s="401" t="s">
        <v>144</v>
      </c>
      <c r="B132" s="402"/>
      <c r="C132" s="402"/>
      <c r="D132" s="402"/>
      <c r="E132" s="403"/>
      <c r="F132" s="5" t="s">
        <v>145</v>
      </c>
      <c r="G132" s="487">
        <v>704025</v>
      </c>
      <c r="H132" s="342"/>
      <c r="I132" s="323">
        <v>0</v>
      </c>
      <c r="J132" s="257">
        <v>0</v>
      </c>
      <c r="K132" s="275">
        <v>3814.99</v>
      </c>
      <c r="L132" s="275">
        <v>0</v>
      </c>
      <c r="M132" s="257">
        <v>171755</v>
      </c>
      <c r="N132" s="43">
        <f>+'JUNIO 2024'!BW18</f>
        <v>0</v>
      </c>
      <c r="O132" s="43"/>
      <c r="P132" s="10"/>
      <c r="Q132" s="10"/>
      <c r="R132" s="10"/>
      <c r="S132" s="10"/>
      <c r="T132" s="260">
        <f t="shared" si="5"/>
        <v>175569.99</v>
      </c>
    </row>
    <row r="133" spans="1:20" x14ac:dyDescent="0.25">
      <c r="A133" s="407" t="s">
        <v>146</v>
      </c>
      <c r="B133" s="436"/>
      <c r="C133" s="436"/>
      <c r="D133" s="436"/>
      <c r="E133" s="437"/>
      <c r="F133" s="44" t="s">
        <v>147</v>
      </c>
      <c r="G133" s="487">
        <v>94275</v>
      </c>
      <c r="H133" s="341"/>
      <c r="I133" s="323"/>
      <c r="J133" s="257"/>
      <c r="K133" s="275"/>
      <c r="L133" s="275">
        <v>0</v>
      </c>
      <c r="M133" s="257">
        <v>278480</v>
      </c>
      <c r="N133" s="43">
        <f>+'JUNIO 2024'!BX18</f>
        <v>0</v>
      </c>
      <c r="O133" s="43"/>
      <c r="P133" s="10"/>
      <c r="Q133" s="10"/>
      <c r="R133" s="10"/>
      <c r="S133" s="10"/>
      <c r="T133" s="260">
        <f t="shared" si="5"/>
        <v>278480</v>
      </c>
    </row>
    <row r="134" spans="1:20" hidden="1" x14ac:dyDescent="0.25">
      <c r="A134" s="401" t="s">
        <v>148</v>
      </c>
      <c r="B134" s="402"/>
      <c r="C134" s="402"/>
      <c r="D134" s="402"/>
      <c r="E134" s="403"/>
      <c r="F134" s="44" t="s">
        <v>149</v>
      </c>
      <c r="G134" s="487"/>
      <c r="H134" s="341"/>
      <c r="I134" s="323">
        <v>0</v>
      </c>
      <c r="J134" s="266">
        <v>0</v>
      </c>
      <c r="K134" s="275">
        <v>0</v>
      </c>
      <c r="L134" s="275">
        <v>0</v>
      </c>
      <c r="M134" s="257">
        <v>0</v>
      </c>
      <c r="N134" s="43">
        <f>+'JUNIO 2024'!BY18</f>
        <v>0</v>
      </c>
      <c r="O134" s="51">
        <v>149.86000000000001</v>
      </c>
      <c r="P134" s="10"/>
      <c r="Q134" s="10"/>
      <c r="R134" s="10"/>
      <c r="S134" s="10"/>
      <c r="T134" s="260">
        <f t="shared" si="5"/>
        <v>149.86000000000001</v>
      </c>
    </row>
    <row r="135" spans="1:20" x14ac:dyDescent="0.25">
      <c r="A135" s="401" t="s">
        <v>150</v>
      </c>
      <c r="B135" s="402"/>
      <c r="C135" s="402"/>
      <c r="D135" s="402"/>
      <c r="E135" s="403"/>
      <c r="F135" s="44" t="s">
        <v>151</v>
      </c>
      <c r="G135" s="487">
        <v>50325</v>
      </c>
      <c r="H135" s="341"/>
      <c r="I135" s="323">
        <v>0</v>
      </c>
      <c r="J135" s="257">
        <v>0</v>
      </c>
      <c r="K135" s="275">
        <v>64</v>
      </c>
      <c r="L135" s="275">
        <v>17916.8</v>
      </c>
      <c r="M135" s="257">
        <v>3528.4</v>
      </c>
      <c r="N135" s="303">
        <f>+'JUNIO 2024'!BZ18</f>
        <v>0</v>
      </c>
      <c r="O135" s="96">
        <v>539.9</v>
      </c>
      <c r="P135" s="16"/>
      <c r="Q135" s="16"/>
      <c r="R135" s="16"/>
      <c r="S135" s="16"/>
      <c r="T135" s="260">
        <f t="shared" si="5"/>
        <v>22049.100000000002</v>
      </c>
    </row>
    <row r="136" spans="1:20" hidden="1" x14ac:dyDescent="0.25">
      <c r="A136" s="401" t="s">
        <v>152</v>
      </c>
      <c r="B136" s="402"/>
      <c r="C136" s="402"/>
      <c r="D136" s="402"/>
      <c r="E136" s="403"/>
      <c r="F136" s="44" t="s">
        <v>153</v>
      </c>
      <c r="G136" s="487"/>
      <c r="H136" s="341"/>
      <c r="I136" s="323">
        <v>0</v>
      </c>
      <c r="J136" s="257">
        <v>121726.15</v>
      </c>
      <c r="K136" s="275">
        <v>0</v>
      </c>
      <c r="L136" s="275">
        <v>0</v>
      </c>
      <c r="M136" s="257">
        <v>2596</v>
      </c>
      <c r="N136" s="303">
        <f>+'JUNIO 2024'!CA18</f>
        <v>1770</v>
      </c>
      <c r="O136" s="96"/>
      <c r="P136" s="16"/>
      <c r="Q136" s="16"/>
      <c r="R136" s="16"/>
      <c r="S136" s="16"/>
      <c r="T136" s="260">
        <f t="shared" si="5"/>
        <v>126092.15</v>
      </c>
    </row>
    <row r="137" spans="1:20" hidden="1" x14ac:dyDescent="0.25">
      <c r="A137" s="401" t="s">
        <v>154</v>
      </c>
      <c r="B137" s="402"/>
      <c r="C137" s="402"/>
      <c r="D137" s="402"/>
      <c r="E137" s="403"/>
      <c r="F137" s="44" t="s">
        <v>155</v>
      </c>
      <c r="G137" s="487"/>
      <c r="H137" s="341"/>
      <c r="I137" s="323">
        <v>0</v>
      </c>
      <c r="J137" s="257">
        <v>0</v>
      </c>
      <c r="K137" s="275">
        <v>0</v>
      </c>
      <c r="L137" s="275">
        <v>0</v>
      </c>
      <c r="M137" s="257">
        <v>0</v>
      </c>
      <c r="N137" s="303">
        <f>+'JUNIO 2024'!CB18</f>
        <v>0</v>
      </c>
      <c r="O137" s="96"/>
      <c r="P137" s="16"/>
      <c r="Q137" s="16"/>
      <c r="R137" s="16"/>
      <c r="S137" s="16"/>
      <c r="T137" s="260">
        <f t="shared" si="5"/>
        <v>0</v>
      </c>
    </row>
    <row r="138" spans="1:20" hidden="1" x14ac:dyDescent="0.25">
      <c r="A138" s="401" t="s">
        <v>156</v>
      </c>
      <c r="B138" s="402"/>
      <c r="C138" s="402"/>
      <c r="D138" s="402"/>
      <c r="E138" s="403"/>
      <c r="F138" s="5" t="s">
        <v>157</v>
      </c>
      <c r="G138" s="487"/>
      <c r="H138" s="342"/>
      <c r="I138" s="323"/>
      <c r="J138" s="257"/>
      <c r="K138" s="275"/>
      <c r="L138" s="275"/>
      <c r="M138" s="257"/>
      <c r="N138" s="303"/>
      <c r="O138" s="96"/>
      <c r="P138" s="16"/>
      <c r="Q138" s="16"/>
      <c r="R138" s="16"/>
      <c r="S138" s="16"/>
      <c r="T138" s="260">
        <f t="shared" si="5"/>
        <v>0</v>
      </c>
    </row>
    <row r="139" spans="1:20" x14ac:dyDescent="0.25">
      <c r="A139" s="401" t="s">
        <v>158</v>
      </c>
      <c r="B139" s="402"/>
      <c r="C139" s="402"/>
      <c r="D139" s="402"/>
      <c r="E139" s="403"/>
      <c r="F139" s="5" t="s">
        <v>159</v>
      </c>
      <c r="G139" s="487">
        <v>716757</v>
      </c>
      <c r="H139" s="342"/>
      <c r="I139" s="323"/>
      <c r="J139" s="257"/>
      <c r="K139" s="275"/>
      <c r="L139" s="275">
        <v>0</v>
      </c>
      <c r="M139" s="257">
        <v>0</v>
      </c>
      <c r="N139" s="303">
        <f>+'JUNIO 2024'!CC18</f>
        <v>0</v>
      </c>
      <c r="O139" s="96"/>
      <c r="P139" s="16"/>
      <c r="Q139" s="16"/>
      <c r="R139" s="16"/>
      <c r="S139" s="16"/>
      <c r="T139" s="260">
        <f t="shared" si="5"/>
        <v>0</v>
      </c>
    </row>
    <row r="140" spans="1:20" hidden="1" x14ac:dyDescent="0.25">
      <c r="A140" s="410" t="s">
        <v>307</v>
      </c>
      <c r="B140" s="411"/>
      <c r="C140" s="411"/>
      <c r="D140" s="411"/>
      <c r="E140" s="412"/>
      <c r="F140" s="7" t="s">
        <v>308</v>
      </c>
      <c r="G140" s="487"/>
      <c r="H140" s="343"/>
      <c r="I140" s="323"/>
      <c r="J140" s="257"/>
      <c r="K140" s="275"/>
      <c r="L140" s="275"/>
      <c r="M140" s="257"/>
      <c r="N140" s="303"/>
      <c r="O140" s="96"/>
      <c r="P140" s="16"/>
      <c r="Q140" s="16"/>
      <c r="R140" s="16"/>
      <c r="S140" s="16"/>
      <c r="T140" s="260">
        <f t="shared" si="5"/>
        <v>0</v>
      </c>
    </row>
    <row r="141" spans="1:20" hidden="1" x14ac:dyDescent="0.25">
      <c r="A141" s="407" t="s">
        <v>349</v>
      </c>
      <c r="B141" s="408"/>
      <c r="C141" s="408"/>
      <c r="D141" s="408"/>
      <c r="E141" s="409"/>
      <c r="F141" s="5" t="s">
        <v>350</v>
      </c>
      <c r="G141" s="487"/>
      <c r="H141" s="342"/>
      <c r="I141" s="323"/>
      <c r="J141" s="257"/>
      <c r="K141" s="275"/>
      <c r="L141" s="275"/>
      <c r="M141" s="257"/>
      <c r="N141" s="303"/>
      <c r="O141" s="96"/>
      <c r="P141" s="16"/>
      <c r="Q141" s="16"/>
      <c r="R141" s="16"/>
      <c r="S141" s="16"/>
      <c r="T141" s="260">
        <f t="shared" si="5"/>
        <v>0</v>
      </c>
    </row>
    <row r="142" spans="1:20" x14ac:dyDescent="0.25">
      <c r="A142" s="401" t="s">
        <v>160</v>
      </c>
      <c r="B142" s="402"/>
      <c r="C142" s="402"/>
      <c r="D142" s="402"/>
      <c r="E142" s="403"/>
      <c r="F142" s="26" t="s">
        <v>161</v>
      </c>
      <c r="G142" s="487">
        <v>55000</v>
      </c>
      <c r="H142" s="344"/>
      <c r="I142" s="323">
        <v>1338108.04</v>
      </c>
      <c r="J142" s="257">
        <v>0</v>
      </c>
      <c r="K142" s="275">
        <v>0</v>
      </c>
      <c r="L142" s="275"/>
      <c r="M142" s="257"/>
      <c r="N142" s="303"/>
      <c r="O142" s="96"/>
      <c r="P142" s="16"/>
      <c r="Q142" s="16"/>
      <c r="R142" s="16"/>
      <c r="S142" s="16"/>
      <c r="T142" s="260">
        <f t="shared" si="5"/>
        <v>1338108.04</v>
      </c>
    </row>
    <row r="143" spans="1:20" x14ac:dyDescent="0.25">
      <c r="A143" s="401" t="s">
        <v>162</v>
      </c>
      <c r="B143" s="402"/>
      <c r="C143" s="402"/>
      <c r="D143" s="402"/>
      <c r="E143" s="403"/>
      <c r="F143" s="5" t="s">
        <v>163</v>
      </c>
      <c r="G143" s="487">
        <v>23704172</v>
      </c>
      <c r="H143" s="342"/>
      <c r="I143" s="323">
        <v>75145</v>
      </c>
      <c r="J143" s="257"/>
      <c r="K143" s="275">
        <v>854741.3899999999</v>
      </c>
      <c r="L143" s="275">
        <v>1146577.49</v>
      </c>
      <c r="M143" s="257">
        <v>437875</v>
      </c>
      <c r="N143" s="303">
        <f>+'JUNIO 2024'!CE18</f>
        <v>481078.29</v>
      </c>
      <c r="O143" s="96"/>
      <c r="P143" s="16"/>
      <c r="Q143" s="16"/>
      <c r="R143" s="16"/>
      <c r="S143" s="16"/>
      <c r="T143" s="260">
        <f t="shared" si="5"/>
        <v>2995417.17</v>
      </c>
    </row>
    <row r="144" spans="1:20" x14ac:dyDescent="0.25">
      <c r="A144" s="401" t="s">
        <v>164</v>
      </c>
      <c r="B144" s="402"/>
      <c r="C144" s="402"/>
      <c r="D144" s="402"/>
      <c r="E144" s="403"/>
      <c r="F144" s="5" t="s">
        <v>165</v>
      </c>
      <c r="G144" s="487">
        <v>250000</v>
      </c>
      <c r="H144" s="342"/>
      <c r="I144" s="323">
        <v>0</v>
      </c>
      <c r="J144" s="257">
        <v>2348.1999999999998</v>
      </c>
      <c r="K144" s="275">
        <v>265081.2</v>
      </c>
      <c r="L144" s="275">
        <v>620.5</v>
      </c>
      <c r="M144" s="257">
        <v>258601.72</v>
      </c>
      <c r="N144" s="303">
        <f>+'JUNIO 2024'!CF18</f>
        <v>1414.6</v>
      </c>
      <c r="O144" s="96">
        <v>515</v>
      </c>
      <c r="P144" s="16"/>
      <c r="Q144" s="16"/>
      <c r="R144" s="16"/>
      <c r="S144" s="16"/>
      <c r="T144" s="260">
        <f t="shared" si="5"/>
        <v>528581.22</v>
      </c>
    </row>
    <row r="145" spans="1:20" ht="15" hidden="1" customHeight="1" x14ac:dyDescent="0.25">
      <c r="A145" s="401" t="s">
        <v>160</v>
      </c>
      <c r="B145" s="402"/>
      <c r="C145" s="402"/>
      <c r="D145" s="402"/>
      <c r="E145" s="403"/>
      <c r="F145" s="44" t="s">
        <v>621</v>
      </c>
      <c r="G145" s="487"/>
      <c r="H145" s="341"/>
      <c r="I145" s="323">
        <v>0</v>
      </c>
      <c r="J145" s="257">
        <v>499290.99</v>
      </c>
      <c r="K145" s="275"/>
      <c r="L145" s="275">
        <v>0</v>
      </c>
      <c r="M145" s="257">
        <v>0</v>
      </c>
      <c r="N145" s="303">
        <f>'JUNIO 2024'!CD18</f>
        <v>0</v>
      </c>
      <c r="O145" s="96"/>
      <c r="P145" s="16"/>
      <c r="Q145" s="16"/>
      <c r="R145" s="16"/>
      <c r="S145" s="16"/>
      <c r="T145" s="260">
        <f t="shared" si="5"/>
        <v>499290.99</v>
      </c>
    </row>
    <row r="146" spans="1:20" x14ac:dyDescent="0.25">
      <c r="A146" s="401" t="s">
        <v>166</v>
      </c>
      <c r="B146" s="402"/>
      <c r="C146" s="402"/>
      <c r="D146" s="402"/>
      <c r="E146" s="403"/>
      <c r="F146" s="5" t="s">
        <v>167</v>
      </c>
      <c r="G146" s="487">
        <v>4040000</v>
      </c>
      <c r="H146" s="342"/>
      <c r="I146" s="323">
        <v>0</v>
      </c>
      <c r="J146" s="257">
        <v>420</v>
      </c>
      <c r="K146" s="275">
        <v>6230</v>
      </c>
      <c r="L146" s="275">
        <v>794.63</v>
      </c>
      <c r="M146" s="257">
        <v>34955.14</v>
      </c>
      <c r="N146" s="303">
        <f>+'JUNIO 2024'!CG18</f>
        <v>11329.57</v>
      </c>
      <c r="O146" s="96">
        <v>1662364</v>
      </c>
      <c r="P146" s="16"/>
      <c r="Q146" s="16"/>
      <c r="R146" s="16"/>
      <c r="S146" s="16"/>
      <c r="T146" s="260">
        <f t="shared" si="5"/>
        <v>1716093.34</v>
      </c>
    </row>
    <row r="147" spans="1:20" x14ac:dyDescent="0.25">
      <c r="A147" s="401" t="s">
        <v>168</v>
      </c>
      <c r="B147" s="402"/>
      <c r="C147" s="402"/>
      <c r="D147" s="402"/>
      <c r="E147" s="403"/>
      <c r="F147" s="5" t="s">
        <v>169</v>
      </c>
      <c r="G147" s="487">
        <v>1200000</v>
      </c>
      <c r="H147" s="342"/>
      <c r="I147" s="323">
        <v>0</v>
      </c>
      <c r="J147" s="257">
        <v>995600</v>
      </c>
      <c r="K147" s="275">
        <v>450615.34</v>
      </c>
      <c r="L147" s="275">
        <v>325</v>
      </c>
      <c r="M147" s="257">
        <v>1120424.3799999999</v>
      </c>
      <c r="N147" s="303">
        <f>+'JUNIO 2024'!CH18</f>
        <v>0</v>
      </c>
      <c r="O147" s="96"/>
      <c r="P147" s="16"/>
      <c r="Q147" s="16"/>
      <c r="R147" s="16"/>
      <c r="S147" s="16"/>
      <c r="T147" s="260">
        <f t="shared" si="5"/>
        <v>2566964.7199999997</v>
      </c>
    </row>
    <row r="148" spans="1:20" x14ac:dyDescent="0.25">
      <c r="A148" s="401" t="s">
        <v>170</v>
      </c>
      <c r="B148" s="402"/>
      <c r="C148" s="402"/>
      <c r="D148" s="402"/>
      <c r="E148" s="403"/>
      <c r="F148" s="5" t="s">
        <v>171</v>
      </c>
      <c r="G148" s="487">
        <v>900000</v>
      </c>
      <c r="H148" s="342"/>
      <c r="I148" s="323"/>
      <c r="J148" s="257"/>
      <c r="K148" s="275">
        <v>1645777.2</v>
      </c>
      <c r="L148" s="275">
        <v>0</v>
      </c>
      <c r="M148" s="257">
        <v>0</v>
      </c>
      <c r="N148" s="303">
        <f>+'JUNIO 2024'!CI18</f>
        <v>0</v>
      </c>
      <c r="O148" s="96"/>
      <c r="P148" s="16"/>
      <c r="Q148" s="16"/>
      <c r="R148" s="16"/>
      <c r="S148" s="16"/>
      <c r="T148" s="260">
        <f t="shared" si="5"/>
        <v>1645777.2</v>
      </c>
    </row>
    <row r="149" spans="1:20" x14ac:dyDescent="0.25">
      <c r="A149" s="401" t="s">
        <v>172</v>
      </c>
      <c r="B149" s="402"/>
      <c r="C149" s="402"/>
      <c r="D149" s="402"/>
      <c r="E149" s="403"/>
      <c r="F149" s="5" t="s">
        <v>173</v>
      </c>
      <c r="G149" s="487">
        <v>500000</v>
      </c>
      <c r="H149" s="342"/>
      <c r="I149" s="323"/>
      <c r="J149" s="257"/>
      <c r="K149" s="275"/>
      <c r="L149" s="275"/>
      <c r="M149" s="257"/>
      <c r="N149" s="303"/>
      <c r="O149" s="96"/>
      <c r="P149" s="16"/>
      <c r="Q149" s="16"/>
      <c r="R149" s="16"/>
      <c r="S149" s="16"/>
      <c r="T149" s="260">
        <f t="shared" si="5"/>
        <v>0</v>
      </c>
    </row>
    <row r="150" spans="1:20" hidden="1" x14ac:dyDescent="0.25">
      <c r="A150" s="401" t="s">
        <v>174</v>
      </c>
      <c r="B150" s="402"/>
      <c r="C150" s="402"/>
      <c r="D150" s="402"/>
      <c r="E150" s="403"/>
      <c r="F150" s="5" t="s">
        <v>175</v>
      </c>
      <c r="G150" s="487"/>
      <c r="H150" s="342"/>
      <c r="I150" s="323"/>
      <c r="J150" s="257"/>
      <c r="K150" s="275"/>
      <c r="L150" s="275"/>
      <c r="M150" s="257"/>
      <c r="N150" s="303"/>
      <c r="O150" s="96"/>
      <c r="P150" s="16"/>
      <c r="Q150" s="16"/>
      <c r="R150" s="16"/>
      <c r="S150" s="16"/>
      <c r="T150" s="260">
        <f t="shared" si="5"/>
        <v>0</v>
      </c>
    </row>
    <row r="151" spans="1:20" hidden="1" x14ac:dyDescent="0.25">
      <c r="A151" s="401" t="s">
        <v>176</v>
      </c>
      <c r="B151" s="402"/>
      <c r="C151" s="402"/>
      <c r="D151" s="402"/>
      <c r="E151" s="403"/>
      <c r="F151" s="5" t="s">
        <v>177</v>
      </c>
      <c r="G151" s="487"/>
      <c r="H151" s="342"/>
      <c r="I151" s="323"/>
      <c r="J151" s="257"/>
      <c r="K151" s="275"/>
      <c r="L151" s="275">
        <v>0</v>
      </c>
      <c r="M151" s="257">
        <v>0</v>
      </c>
      <c r="N151" s="303">
        <f>+'JUNIO 2024'!CK18</f>
        <v>820</v>
      </c>
      <c r="O151" s="96"/>
      <c r="P151" s="16"/>
      <c r="Q151" s="16"/>
      <c r="R151" s="16"/>
      <c r="S151" s="16"/>
      <c r="T151" s="260">
        <f t="shared" si="5"/>
        <v>820</v>
      </c>
    </row>
    <row r="152" spans="1:20" hidden="1" x14ac:dyDescent="0.25">
      <c r="A152" s="401" t="s">
        <v>178</v>
      </c>
      <c r="B152" s="402"/>
      <c r="C152" s="402"/>
      <c r="D152" s="402"/>
      <c r="E152" s="403"/>
      <c r="F152" s="5" t="s">
        <v>179</v>
      </c>
      <c r="G152" s="487"/>
      <c r="H152" s="342"/>
      <c r="I152" s="323"/>
      <c r="J152" s="257"/>
      <c r="K152" s="275"/>
      <c r="L152" s="275"/>
      <c r="M152" s="257"/>
      <c r="N152" s="303"/>
      <c r="O152" s="96"/>
      <c r="P152" s="16"/>
      <c r="Q152" s="16"/>
      <c r="R152" s="16"/>
      <c r="S152" s="16"/>
      <c r="T152" s="260">
        <f t="shared" si="5"/>
        <v>0</v>
      </c>
    </row>
    <row r="153" spans="1:20" hidden="1" x14ac:dyDescent="0.25">
      <c r="A153" s="401" t="s">
        <v>180</v>
      </c>
      <c r="B153" s="402"/>
      <c r="C153" s="402"/>
      <c r="D153" s="402"/>
      <c r="E153" s="403"/>
      <c r="F153" s="5" t="s">
        <v>181</v>
      </c>
      <c r="G153" s="487"/>
      <c r="H153" s="342"/>
      <c r="I153" s="323"/>
      <c r="J153" s="257"/>
      <c r="K153" s="275"/>
      <c r="L153" s="275"/>
      <c r="M153" s="257"/>
      <c r="N153" s="303"/>
      <c r="O153" s="96"/>
      <c r="P153" s="16"/>
      <c r="Q153" s="16"/>
      <c r="R153" s="16"/>
      <c r="S153" s="16"/>
      <c r="T153" s="260">
        <f t="shared" si="5"/>
        <v>0</v>
      </c>
    </row>
    <row r="154" spans="1:20" hidden="1" x14ac:dyDescent="0.25">
      <c r="A154" s="401" t="s">
        <v>176</v>
      </c>
      <c r="B154" s="402"/>
      <c r="C154" s="402"/>
      <c r="D154" s="402"/>
      <c r="E154" s="403"/>
      <c r="F154" s="5" t="s">
        <v>177</v>
      </c>
      <c r="G154" s="487"/>
      <c r="H154" s="342"/>
      <c r="I154" s="323">
        <v>0</v>
      </c>
      <c r="J154" s="257">
        <v>0</v>
      </c>
      <c r="K154" s="275">
        <v>802194.14</v>
      </c>
      <c r="L154" s="275"/>
      <c r="M154" s="257"/>
      <c r="N154" s="303"/>
      <c r="O154" s="96"/>
      <c r="P154" s="16"/>
      <c r="Q154" s="16"/>
      <c r="R154" s="16"/>
      <c r="S154" s="16"/>
      <c r="T154" s="260">
        <f t="shared" si="5"/>
        <v>802194.14</v>
      </c>
    </row>
    <row r="155" spans="1:20" hidden="1" x14ac:dyDescent="0.25">
      <c r="A155" s="401" t="s">
        <v>172</v>
      </c>
      <c r="B155" s="402"/>
      <c r="C155" s="402"/>
      <c r="D155" s="402"/>
      <c r="E155" s="403"/>
      <c r="F155" s="5" t="s">
        <v>622</v>
      </c>
      <c r="G155" s="487"/>
      <c r="H155" s="342"/>
      <c r="I155" s="323">
        <v>0</v>
      </c>
      <c r="J155" s="257"/>
      <c r="K155" s="275">
        <v>700</v>
      </c>
      <c r="L155" s="275">
        <v>0</v>
      </c>
      <c r="M155" s="257">
        <v>0</v>
      </c>
      <c r="N155" s="303">
        <f>'JUNIO 2024'!CJ18</f>
        <v>0</v>
      </c>
      <c r="O155" s="96"/>
      <c r="P155" s="16"/>
      <c r="Q155" s="16"/>
      <c r="R155" s="16"/>
      <c r="S155" s="16"/>
      <c r="T155" s="260">
        <f t="shared" si="5"/>
        <v>700</v>
      </c>
    </row>
    <row r="156" spans="1:20" hidden="1" x14ac:dyDescent="0.25">
      <c r="A156" s="401" t="s">
        <v>178</v>
      </c>
      <c r="B156" s="402"/>
      <c r="C156" s="402"/>
      <c r="D156" s="402"/>
      <c r="E156" s="403"/>
      <c r="F156" s="5" t="s">
        <v>607</v>
      </c>
      <c r="G156" s="487"/>
      <c r="H156" s="342"/>
      <c r="I156" s="324"/>
      <c r="J156" s="257"/>
      <c r="K156" s="275">
        <v>2417544.0100000002</v>
      </c>
      <c r="L156" s="275">
        <v>0</v>
      </c>
      <c r="M156" s="257">
        <v>0</v>
      </c>
      <c r="N156" s="303">
        <f>'JUNIO 2024'!CL18</f>
        <v>0</v>
      </c>
      <c r="O156" s="96"/>
      <c r="P156" s="16"/>
      <c r="Q156" s="16"/>
      <c r="R156" s="16"/>
      <c r="S156" s="16"/>
      <c r="T156" s="260">
        <f t="shared" si="5"/>
        <v>2417544.0100000002</v>
      </c>
    </row>
    <row r="157" spans="1:20" x14ac:dyDescent="0.25">
      <c r="A157" s="401" t="s">
        <v>184</v>
      </c>
      <c r="B157" s="402"/>
      <c r="C157" s="402"/>
      <c r="D157" s="402"/>
      <c r="E157" s="403"/>
      <c r="F157" s="5" t="s">
        <v>185</v>
      </c>
      <c r="G157" s="487">
        <v>4000000</v>
      </c>
      <c r="H157" s="342"/>
      <c r="I157" s="325"/>
      <c r="J157" s="257"/>
      <c r="K157" s="275"/>
      <c r="L157" s="275">
        <v>0</v>
      </c>
      <c r="M157" s="257">
        <v>0</v>
      </c>
      <c r="N157" s="303">
        <f>+'JUNIO 2024'!CM18</f>
        <v>0</v>
      </c>
      <c r="O157" s="96"/>
      <c r="P157" s="16"/>
      <c r="Q157" s="16"/>
      <c r="R157" s="16"/>
      <c r="S157" s="16"/>
      <c r="T157" s="260">
        <f t="shared" si="5"/>
        <v>0</v>
      </c>
    </row>
    <row r="158" spans="1:20" x14ac:dyDescent="0.25">
      <c r="A158" s="413" t="s">
        <v>182</v>
      </c>
      <c r="B158" s="414"/>
      <c r="C158" s="414"/>
      <c r="D158" s="414"/>
      <c r="E158" s="415"/>
      <c r="F158" s="44" t="s">
        <v>441</v>
      </c>
      <c r="G158" s="487">
        <f>3000000+405000</f>
        <v>3405000</v>
      </c>
      <c r="H158" s="341"/>
      <c r="I158" s="325"/>
      <c r="J158" s="257"/>
      <c r="K158" s="275"/>
      <c r="L158" s="275">
        <v>17575</v>
      </c>
      <c r="M158" s="257">
        <v>378487.18</v>
      </c>
      <c r="N158" s="303">
        <f>+'JUNIO 2024'!CN18</f>
        <v>11739.34</v>
      </c>
      <c r="O158" s="96">
        <v>9005.15</v>
      </c>
      <c r="P158" s="16"/>
      <c r="Q158" s="16"/>
      <c r="R158" s="16"/>
      <c r="S158" s="16"/>
      <c r="T158" s="260">
        <f t="shared" si="5"/>
        <v>416806.67000000004</v>
      </c>
    </row>
    <row r="159" spans="1:20" hidden="1" x14ac:dyDescent="0.25">
      <c r="A159" s="401" t="s">
        <v>648</v>
      </c>
      <c r="B159" s="402"/>
      <c r="C159" s="402"/>
      <c r="D159" s="402"/>
      <c r="E159" s="403"/>
      <c r="F159" s="44" t="s">
        <v>649</v>
      </c>
      <c r="G159" s="487"/>
      <c r="H159" s="341"/>
      <c r="I159" s="325"/>
      <c r="J159" s="257">
        <v>500</v>
      </c>
      <c r="K159" s="275"/>
      <c r="L159" s="275">
        <v>7200</v>
      </c>
      <c r="M159" s="257">
        <v>852288.26</v>
      </c>
      <c r="N159" s="303">
        <f>+'JUNIO 2024'!CO18</f>
        <v>0</v>
      </c>
      <c r="O159" s="96"/>
      <c r="P159" s="16"/>
      <c r="Q159" s="16"/>
      <c r="R159" s="16"/>
      <c r="S159" s="16"/>
      <c r="T159" s="260">
        <f t="shared" si="5"/>
        <v>859988.26</v>
      </c>
    </row>
    <row r="160" spans="1:20" s="58" customFormat="1" x14ac:dyDescent="0.25">
      <c r="A160" s="401" t="s">
        <v>186</v>
      </c>
      <c r="B160" s="402"/>
      <c r="C160" s="402"/>
      <c r="D160" s="402"/>
      <c r="E160" s="403"/>
      <c r="F160" s="5" t="s">
        <v>187</v>
      </c>
      <c r="G160" s="487">
        <v>159950</v>
      </c>
      <c r="H160" s="342"/>
      <c r="I160" s="325">
        <v>781790.5</v>
      </c>
      <c r="J160" s="257">
        <v>2609429.33</v>
      </c>
      <c r="K160" s="275"/>
      <c r="L160" s="275">
        <v>1072797.3500000001</v>
      </c>
      <c r="M160" s="257">
        <v>523674.73</v>
      </c>
      <c r="N160" s="303">
        <f>+'JUNIO 2024'!CP18</f>
        <v>2997360.91</v>
      </c>
      <c r="O160" s="96">
        <v>1883.76</v>
      </c>
      <c r="P160" s="16"/>
      <c r="Q160" s="16"/>
      <c r="R160" s="16"/>
      <c r="S160" s="16"/>
      <c r="T160" s="260">
        <f t="shared" si="5"/>
        <v>7986936.5800000001</v>
      </c>
    </row>
    <row r="161" spans="1:20" hidden="1" x14ac:dyDescent="0.25">
      <c r="A161" s="401" t="s">
        <v>188</v>
      </c>
      <c r="B161" s="402"/>
      <c r="C161" s="402"/>
      <c r="D161" s="402"/>
      <c r="E161" s="403"/>
      <c r="F161" s="5" t="s">
        <v>189</v>
      </c>
      <c r="G161" s="487"/>
      <c r="H161" s="342"/>
      <c r="I161" s="325">
        <v>0</v>
      </c>
      <c r="J161" s="257">
        <v>0</v>
      </c>
      <c r="K161" s="275"/>
      <c r="L161" s="275"/>
      <c r="M161" s="257"/>
      <c r="N161" s="303"/>
      <c r="O161" s="96"/>
      <c r="P161" s="16"/>
      <c r="Q161" s="16"/>
      <c r="R161" s="16"/>
      <c r="S161" s="16"/>
      <c r="T161" s="260">
        <f t="shared" si="5"/>
        <v>0</v>
      </c>
    </row>
    <row r="162" spans="1:20" hidden="1" x14ac:dyDescent="0.25">
      <c r="A162" s="407" t="s">
        <v>326</v>
      </c>
      <c r="B162" s="408"/>
      <c r="C162" s="408"/>
      <c r="D162" s="408"/>
      <c r="E162" s="409"/>
      <c r="F162" s="5" t="s">
        <v>327</v>
      </c>
      <c r="G162" s="487"/>
      <c r="H162" s="342"/>
      <c r="I162" s="325">
        <v>0</v>
      </c>
      <c r="J162" s="257"/>
      <c r="K162" s="275"/>
      <c r="L162" s="275">
        <v>0</v>
      </c>
      <c r="M162" s="257">
        <v>0</v>
      </c>
      <c r="N162" s="303">
        <f>+'JUNIO 2024'!CQ18</f>
        <v>0</v>
      </c>
      <c r="O162" s="96"/>
      <c r="P162" s="16"/>
      <c r="Q162" s="16"/>
      <c r="R162" s="16"/>
      <c r="S162" s="16"/>
      <c r="T162" s="260">
        <f t="shared" si="5"/>
        <v>0</v>
      </c>
    </row>
    <row r="163" spans="1:20" hidden="1" x14ac:dyDescent="0.25">
      <c r="A163" s="410" t="s">
        <v>309</v>
      </c>
      <c r="B163" s="411"/>
      <c r="C163" s="411"/>
      <c r="D163" s="411"/>
      <c r="E163" s="412"/>
      <c r="F163" s="7" t="s">
        <v>310</v>
      </c>
      <c r="G163" s="487"/>
      <c r="H163" s="343"/>
      <c r="I163" s="326"/>
      <c r="J163" s="257">
        <v>0</v>
      </c>
      <c r="K163" s="275"/>
      <c r="L163" s="275"/>
      <c r="M163" s="257"/>
      <c r="N163" s="303"/>
      <c r="O163" s="96"/>
      <c r="P163" s="16"/>
      <c r="Q163" s="16"/>
      <c r="R163" s="16"/>
      <c r="S163" s="16"/>
      <c r="T163" s="260">
        <f t="shared" si="5"/>
        <v>0</v>
      </c>
    </row>
    <row r="164" spans="1:20" hidden="1" x14ac:dyDescent="0.25">
      <c r="A164" s="401" t="s">
        <v>190</v>
      </c>
      <c r="B164" s="402"/>
      <c r="C164" s="402"/>
      <c r="D164" s="402"/>
      <c r="E164" s="403"/>
      <c r="F164" s="5" t="s">
        <v>191</v>
      </c>
      <c r="G164" s="487"/>
      <c r="H164" s="342"/>
      <c r="I164" s="326"/>
      <c r="J164" s="257"/>
      <c r="K164" s="275">
        <v>28446.94</v>
      </c>
      <c r="L164" s="275">
        <v>0</v>
      </c>
      <c r="M164" s="257">
        <v>0</v>
      </c>
      <c r="N164" s="303">
        <f>+'JUNIO 2024'!CR18</f>
        <v>0</v>
      </c>
      <c r="O164" s="96"/>
      <c r="P164" s="16"/>
      <c r="Q164" s="16"/>
      <c r="R164" s="16"/>
      <c r="S164" s="16"/>
      <c r="T164" s="260">
        <f t="shared" si="5"/>
        <v>28446.94</v>
      </c>
    </row>
    <row r="165" spans="1:20" x14ac:dyDescent="0.25">
      <c r="A165" s="401" t="s">
        <v>192</v>
      </c>
      <c r="B165" s="402"/>
      <c r="C165" s="402"/>
      <c r="D165" s="402"/>
      <c r="E165" s="403"/>
      <c r="F165" s="5" t="s">
        <v>193</v>
      </c>
      <c r="G165" s="487">
        <v>67844320</v>
      </c>
      <c r="H165" s="342"/>
      <c r="I165" s="325"/>
      <c r="J165" s="257"/>
      <c r="K165" s="275">
        <v>1534092.54</v>
      </c>
      <c r="L165" s="275">
        <v>0</v>
      </c>
      <c r="M165" s="257">
        <v>4174608.5</v>
      </c>
      <c r="N165" s="303">
        <f>+'JUNIO 2024'!CS18</f>
        <v>0</v>
      </c>
      <c r="O165" s="96">
        <v>4186583.5</v>
      </c>
      <c r="P165" s="16"/>
      <c r="Q165" s="16"/>
      <c r="R165" s="16"/>
      <c r="S165" s="16"/>
      <c r="T165" s="260">
        <f t="shared" si="5"/>
        <v>9895284.5399999991</v>
      </c>
    </row>
    <row r="166" spans="1:20" hidden="1" x14ac:dyDescent="0.25">
      <c r="A166" s="401" t="s">
        <v>597</v>
      </c>
      <c r="B166" s="402"/>
      <c r="C166" s="402"/>
      <c r="D166" s="402"/>
      <c r="E166" s="403"/>
      <c r="F166" s="5" t="s">
        <v>854</v>
      </c>
      <c r="G166" s="487"/>
      <c r="H166" s="342"/>
      <c r="I166" s="325"/>
      <c r="J166" s="257">
        <v>97424.1</v>
      </c>
      <c r="K166" s="275">
        <v>64467.9</v>
      </c>
      <c r="L166" s="275"/>
      <c r="M166" s="257"/>
      <c r="N166" s="303"/>
      <c r="O166" s="96"/>
      <c r="P166" s="16"/>
      <c r="Q166" s="16"/>
      <c r="R166" s="16"/>
      <c r="S166" s="16"/>
      <c r="T166" s="260"/>
    </row>
    <row r="167" spans="1:20" hidden="1" x14ac:dyDescent="0.25">
      <c r="A167" s="401" t="s">
        <v>194</v>
      </c>
      <c r="B167" s="402"/>
      <c r="C167" s="402"/>
      <c r="D167" s="402"/>
      <c r="E167" s="403"/>
      <c r="F167" s="5" t="s">
        <v>195</v>
      </c>
      <c r="G167" s="487"/>
      <c r="H167" s="342"/>
      <c r="I167" s="325"/>
      <c r="J167" s="257"/>
      <c r="K167" s="275">
        <v>8600</v>
      </c>
      <c r="L167" s="275">
        <v>11304</v>
      </c>
      <c r="M167" s="257">
        <v>12797.21</v>
      </c>
      <c r="N167" s="303">
        <f>+'JUNIO 2024'!CU18</f>
        <v>1326</v>
      </c>
      <c r="O167" s="96">
        <v>5500.01</v>
      </c>
      <c r="P167" s="16"/>
      <c r="Q167" s="16"/>
      <c r="R167" s="16"/>
      <c r="S167" s="16"/>
      <c r="T167" s="260">
        <f t="shared" ref="T167:T192" si="6">SUM(I167:S167)</f>
        <v>39527.22</v>
      </c>
    </row>
    <row r="168" spans="1:20" x14ac:dyDescent="0.25">
      <c r="A168" s="401" t="s">
        <v>196</v>
      </c>
      <c r="B168" s="402"/>
      <c r="C168" s="402"/>
      <c r="D168" s="402"/>
      <c r="E168" s="403"/>
      <c r="F168" s="5" t="s">
        <v>197</v>
      </c>
      <c r="G168" s="487">
        <v>16544700</v>
      </c>
      <c r="H168" s="342"/>
      <c r="I168" s="325">
        <v>681090.55</v>
      </c>
      <c r="J168" s="257">
        <v>1180</v>
      </c>
      <c r="K168" s="275">
        <v>342.2</v>
      </c>
      <c r="L168" s="275">
        <v>0</v>
      </c>
      <c r="M168" s="257">
        <v>2575255.7999999998</v>
      </c>
      <c r="N168" s="303">
        <f>+'JUNIO 2024'!CV18</f>
        <v>0</v>
      </c>
      <c r="O168" s="96"/>
      <c r="P168" s="16"/>
      <c r="Q168" s="16"/>
      <c r="R168" s="16"/>
      <c r="S168" s="16"/>
      <c r="T168" s="260">
        <f t="shared" si="6"/>
        <v>3257868.55</v>
      </c>
    </row>
    <row r="169" spans="1:20" ht="25.5" hidden="1" x14ac:dyDescent="0.25">
      <c r="A169" s="401" t="s">
        <v>198</v>
      </c>
      <c r="B169" s="402"/>
      <c r="C169" s="402"/>
      <c r="D169" s="402"/>
      <c r="E169" s="403"/>
      <c r="F169" s="5" t="s">
        <v>448</v>
      </c>
      <c r="G169" s="487"/>
      <c r="H169" s="342"/>
      <c r="I169" s="325">
        <v>1600194.92</v>
      </c>
      <c r="J169" s="257">
        <v>2560</v>
      </c>
      <c r="K169" s="275"/>
      <c r="L169" s="275">
        <v>0</v>
      </c>
      <c r="M169" s="257">
        <v>120</v>
      </c>
      <c r="N169" s="303">
        <f>+'JUNIO 2024'!CW18</f>
        <v>830</v>
      </c>
      <c r="O169" s="96">
        <v>1250</v>
      </c>
      <c r="P169" s="16"/>
      <c r="Q169" s="16"/>
      <c r="R169" s="16"/>
      <c r="S169" s="16"/>
      <c r="T169" s="260">
        <f t="shared" si="6"/>
        <v>1604954.92</v>
      </c>
    </row>
    <row r="170" spans="1:20" hidden="1" x14ac:dyDescent="0.25">
      <c r="A170" s="401" t="s">
        <v>526</v>
      </c>
      <c r="B170" s="402"/>
      <c r="C170" s="402"/>
      <c r="D170" s="402"/>
      <c r="E170" s="403"/>
      <c r="F170" s="5" t="s">
        <v>524</v>
      </c>
      <c r="G170" s="487"/>
      <c r="H170" s="342"/>
      <c r="I170" s="326"/>
      <c r="J170" s="257"/>
      <c r="K170" s="275"/>
      <c r="L170" s="275">
        <v>0</v>
      </c>
      <c r="M170" s="257">
        <v>0</v>
      </c>
      <c r="N170" s="303">
        <f>+'JUNIO 2024'!CX18</f>
        <v>0</v>
      </c>
      <c r="O170" s="96"/>
      <c r="P170" s="16"/>
      <c r="Q170" s="16"/>
      <c r="R170" s="16"/>
      <c r="S170" s="16"/>
      <c r="T170" s="260">
        <f t="shared" si="6"/>
        <v>0</v>
      </c>
    </row>
    <row r="171" spans="1:20" x14ac:dyDescent="0.25">
      <c r="A171" s="401" t="s">
        <v>200</v>
      </c>
      <c r="B171" s="402"/>
      <c r="C171" s="402"/>
      <c r="D171" s="402"/>
      <c r="E171" s="403"/>
      <c r="F171" s="23" t="s">
        <v>201</v>
      </c>
      <c r="G171" s="490">
        <v>7069354</v>
      </c>
      <c r="H171" s="491"/>
      <c r="I171" s="325"/>
      <c r="J171" s="257"/>
      <c r="K171" s="275"/>
      <c r="L171" s="275"/>
      <c r="M171" s="257"/>
      <c r="N171" s="303">
        <f>+'JUNIO 2024'!CY18</f>
        <v>0</v>
      </c>
      <c r="O171" s="96"/>
      <c r="P171" s="16"/>
      <c r="Q171" s="16"/>
      <c r="R171" s="16"/>
      <c r="S171" s="16"/>
      <c r="T171" s="260">
        <f t="shared" si="6"/>
        <v>0</v>
      </c>
    </row>
    <row r="172" spans="1:20" x14ac:dyDescent="0.25">
      <c r="A172" s="429" t="s">
        <v>202</v>
      </c>
      <c r="B172" s="430"/>
      <c r="C172" s="430"/>
      <c r="D172" s="430"/>
      <c r="E172" s="430"/>
      <c r="F172" s="342" t="s">
        <v>203</v>
      </c>
      <c r="G172" s="493">
        <v>42167500</v>
      </c>
      <c r="H172" s="342"/>
      <c r="I172" s="325"/>
      <c r="J172" s="257"/>
      <c r="K172" s="275"/>
      <c r="L172" s="275">
        <v>0</v>
      </c>
      <c r="M172" s="257">
        <v>0</v>
      </c>
      <c r="N172" s="303"/>
      <c r="O172" s="96"/>
      <c r="P172" s="16"/>
      <c r="Q172" s="16"/>
      <c r="R172" s="16"/>
      <c r="S172" s="16"/>
      <c r="T172" s="260">
        <f t="shared" si="6"/>
        <v>0</v>
      </c>
    </row>
    <row r="173" spans="1:20" x14ac:dyDescent="0.25">
      <c r="A173" s="429" t="s">
        <v>204</v>
      </c>
      <c r="B173" s="430"/>
      <c r="C173" s="430"/>
      <c r="D173" s="430"/>
      <c r="E173" s="430"/>
      <c r="F173" s="342" t="s">
        <v>205</v>
      </c>
      <c r="G173" s="493">
        <v>37585400</v>
      </c>
      <c r="H173" s="342"/>
      <c r="I173" s="325">
        <v>0</v>
      </c>
      <c r="J173" s="257"/>
      <c r="K173" s="275"/>
      <c r="L173" s="275"/>
      <c r="M173" s="257"/>
      <c r="N173" s="303">
        <f>+'JUNIO 2024'!CZ18</f>
        <v>0</v>
      </c>
      <c r="O173" s="96"/>
      <c r="P173" s="16"/>
      <c r="Q173" s="16"/>
      <c r="R173" s="16"/>
      <c r="S173" s="16"/>
      <c r="T173" s="260">
        <f t="shared" si="6"/>
        <v>0</v>
      </c>
    </row>
    <row r="174" spans="1:20" x14ac:dyDescent="0.25">
      <c r="A174" s="429" t="s">
        <v>206</v>
      </c>
      <c r="B174" s="430"/>
      <c r="C174" s="430"/>
      <c r="D174" s="430"/>
      <c r="E174" s="430"/>
      <c r="F174" s="342" t="s">
        <v>207</v>
      </c>
      <c r="G174" s="493">
        <v>607482</v>
      </c>
      <c r="H174" s="342"/>
      <c r="I174" s="325">
        <v>0</v>
      </c>
      <c r="J174" s="257">
        <v>1428171.17</v>
      </c>
      <c r="K174" s="275">
        <v>1899</v>
      </c>
      <c r="L174" s="275">
        <v>22253</v>
      </c>
      <c r="M174" s="257">
        <v>5376.44</v>
      </c>
      <c r="N174" s="303">
        <f>+'JUNIO 2024'!DA18</f>
        <v>10504.99</v>
      </c>
      <c r="O174" s="96"/>
      <c r="P174" s="16"/>
      <c r="Q174" s="16"/>
      <c r="R174" s="16"/>
      <c r="S174" s="16"/>
      <c r="T174" s="260">
        <f t="shared" si="6"/>
        <v>1468204.5999999999</v>
      </c>
    </row>
    <row r="175" spans="1:20" hidden="1" x14ac:dyDescent="0.25">
      <c r="A175" s="423" t="s">
        <v>208</v>
      </c>
      <c r="B175" s="424"/>
      <c r="C175" s="424"/>
      <c r="D175" s="424"/>
      <c r="E175" s="425"/>
      <c r="F175" s="8" t="s">
        <v>209</v>
      </c>
      <c r="G175" s="492"/>
      <c r="H175" s="351"/>
      <c r="I175" s="325">
        <v>87349.68</v>
      </c>
      <c r="J175" s="257">
        <v>48090.66</v>
      </c>
      <c r="K175" s="275">
        <v>984636.61</v>
      </c>
      <c r="L175" s="275">
        <v>1006167.28</v>
      </c>
      <c r="M175" s="257">
        <v>1251836.25</v>
      </c>
      <c r="N175" s="303">
        <f>+'JUNIO 2024'!DB18</f>
        <v>72730.11</v>
      </c>
      <c r="O175" s="96">
        <v>1529750.24</v>
      </c>
      <c r="P175" s="16"/>
      <c r="Q175" s="16"/>
      <c r="R175" s="16"/>
      <c r="S175" s="16"/>
      <c r="T175" s="260">
        <f t="shared" si="6"/>
        <v>4980560.83</v>
      </c>
    </row>
    <row r="176" spans="1:20" hidden="1" x14ac:dyDescent="0.25">
      <c r="A176" s="407" t="s">
        <v>210</v>
      </c>
      <c r="B176" s="436"/>
      <c r="C176" s="436"/>
      <c r="D176" s="436"/>
      <c r="E176" s="437"/>
      <c r="F176" s="5" t="s">
        <v>211</v>
      </c>
      <c r="G176" s="487"/>
      <c r="H176" s="342"/>
      <c r="I176" s="324">
        <v>0</v>
      </c>
      <c r="J176" s="257"/>
      <c r="K176" s="275"/>
      <c r="L176" s="275"/>
      <c r="M176" s="257"/>
      <c r="N176" s="301"/>
      <c r="O176" s="96"/>
      <c r="P176" s="16"/>
      <c r="Q176" s="16"/>
      <c r="R176" s="16"/>
      <c r="S176" s="16"/>
      <c r="T176" s="260">
        <f t="shared" si="6"/>
        <v>0</v>
      </c>
    </row>
    <row r="177" spans="1:22" hidden="1" x14ac:dyDescent="0.25">
      <c r="A177" s="410" t="s">
        <v>311</v>
      </c>
      <c r="B177" s="411"/>
      <c r="C177" s="411"/>
      <c r="D177" s="411"/>
      <c r="E177" s="412"/>
      <c r="F177" s="7" t="s">
        <v>312</v>
      </c>
      <c r="G177" s="487"/>
      <c r="H177" s="343"/>
      <c r="I177" s="325">
        <v>0</v>
      </c>
      <c r="J177" s="257">
        <v>0</v>
      </c>
      <c r="K177" s="275"/>
      <c r="L177" s="275"/>
      <c r="M177" s="257"/>
      <c r="N177" s="302"/>
      <c r="O177" s="96"/>
      <c r="P177" s="16"/>
      <c r="Q177" s="16"/>
      <c r="R177" s="16"/>
      <c r="S177" s="16"/>
      <c r="T177" s="260">
        <f t="shared" si="6"/>
        <v>0</v>
      </c>
    </row>
    <row r="178" spans="1:22" x14ac:dyDescent="0.25">
      <c r="A178" s="401" t="s">
        <v>212</v>
      </c>
      <c r="B178" s="402"/>
      <c r="C178" s="402"/>
      <c r="D178" s="402"/>
      <c r="E178" s="403"/>
      <c r="F178" s="5" t="s">
        <v>213</v>
      </c>
      <c r="G178" s="487">
        <v>1713909</v>
      </c>
      <c r="H178" s="342"/>
      <c r="I178" s="325"/>
      <c r="J178" s="257"/>
      <c r="K178" s="275">
        <v>488</v>
      </c>
      <c r="L178" s="275">
        <v>3685.85</v>
      </c>
      <c r="M178" s="257">
        <v>329</v>
      </c>
      <c r="N178" s="302">
        <f>+'JUNIO 2024'!DC18</f>
        <v>0</v>
      </c>
      <c r="O178" s="96">
        <v>524.65</v>
      </c>
      <c r="P178" s="16"/>
      <c r="Q178" s="16"/>
      <c r="R178" s="16"/>
      <c r="S178" s="16"/>
      <c r="T178" s="260">
        <f t="shared" si="6"/>
        <v>5027.5</v>
      </c>
    </row>
    <row r="179" spans="1:22" x14ac:dyDescent="0.25">
      <c r="A179" s="407" t="s">
        <v>216</v>
      </c>
      <c r="B179" s="408"/>
      <c r="C179" s="408"/>
      <c r="D179" s="408"/>
      <c r="E179" s="409"/>
      <c r="F179" s="5" t="s">
        <v>340</v>
      </c>
      <c r="G179" s="487">
        <v>7261284</v>
      </c>
      <c r="H179" s="342"/>
      <c r="I179" s="325">
        <v>0</v>
      </c>
      <c r="J179" s="257"/>
      <c r="K179" s="275">
        <v>215584.7</v>
      </c>
      <c r="L179" s="275">
        <v>48570.04</v>
      </c>
      <c r="M179" s="257">
        <v>600</v>
      </c>
      <c r="N179" s="303">
        <f>+'JUNIO 2024'!DD18</f>
        <v>0</v>
      </c>
      <c r="O179" s="96"/>
      <c r="P179" s="16"/>
      <c r="Q179" s="16"/>
      <c r="R179" s="16"/>
      <c r="S179" s="16"/>
      <c r="T179" s="260">
        <f t="shared" si="6"/>
        <v>264754.74</v>
      </c>
    </row>
    <row r="180" spans="1:22" hidden="1" x14ac:dyDescent="0.25">
      <c r="A180" s="407" t="s">
        <v>539</v>
      </c>
      <c r="B180" s="408"/>
      <c r="C180" s="408"/>
      <c r="D180" s="408"/>
      <c r="E180" s="409"/>
      <c r="F180" s="5" t="s">
        <v>540</v>
      </c>
      <c r="G180" s="488">
        <v>998034</v>
      </c>
      <c r="H180" s="342"/>
      <c r="I180" s="326"/>
      <c r="J180" s="257"/>
      <c r="K180" s="275"/>
      <c r="L180" s="275">
        <v>0</v>
      </c>
      <c r="M180" s="257">
        <v>0</v>
      </c>
      <c r="N180" s="303">
        <f>+'JUNIO 2024'!DE18</f>
        <v>0</v>
      </c>
      <c r="O180" s="96"/>
      <c r="P180" s="16"/>
      <c r="Q180" s="16"/>
      <c r="R180" s="16"/>
      <c r="S180" s="16"/>
      <c r="T180" s="260">
        <f t="shared" si="6"/>
        <v>0</v>
      </c>
    </row>
    <row r="181" spans="1:22" hidden="1" x14ac:dyDescent="0.25">
      <c r="A181" s="407" t="s">
        <v>352</v>
      </c>
      <c r="B181" s="408"/>
      <c r="C181" s="408"/>
      <c r="D181" s="408"/>
      <c r="E181" s="409"/>
      <c r="F181" s="5" t="s">
        <v>353</v>
      </c>
      <c r="G181" s="487"/>
      <c r="H181" s="342"/>
      <c r="I181" s="325"/>
      <c r="J181" s="257">
        <v>0</v>
      </c>
      <c r="K181" s="275"/>
      <c r="L181" s="275"/>
      <c r="M181" s="257"/>
      <c r="N181" s="303"/>
      <c r="O181" s="96"/>
      <c r="P181" s="16"/>
      <c r="Q181" s="16"/>
      <c r="R181" s="16"/>
      <c r="S181" s="16"/>
      <c r="T181" s="260">
        <f t="shared" si="6"/>
        <v>0</v>
      </c>
    </row>
    <row r="182" spans="1:22" hidden="1" x14ac:dyDescent="0.25">
      <c r="A182" s="401" t="s">
        <v>214</v>
      </c>
      <c r="B182" s="402"/>
      <c r="C182" s="402"/>
      <c r="D182" s="402"/>
      <c r="E182" s="403"/>
      <c r="F182" s="5" t="s">
        <v>215</v>
      </c>
      <c r="G182" s="487"/>
      <c r="H182" s="342"/>
      <c r="I182" s="325">
        <v>0</v>
      </c>
      <c r="J182" s="257"/>
      <c r="K182" s="275">
        <v>469</v>
      </c>
      <c r="L182" s="275">
        <v>730</v>
      </c>
      <c r="M182" s="257">
        <v>398</v>
      </c>
      <c r="N182" s="303">
        <f>+'JUNIO 2024'!DF18</f>
        <v>480</v>
      </c>
      <c r="O182" s="96">
        <v>4291</v>
      </c>
      <c r="P182" s="16"/>
      <c r="Q182" s="16"/>
      <c r="R182" s="16"/>
      <c r="S182" s="16"/>
      <c r="T182" s="260">
        <f t="shared" si="6"/>
        <v>6368</v>
      </c>
    </row>
    <row r="183" spans="1:22" x14ac:dyDescent="0.25">
      <c r="A183" s="401" t="s">
        <v>217</v>
      </c>
      <c r="B183" s="402"/>
      <c r="C183" s="402"/>
      <c r="D183" s="402"/>
      <c r="E183" s="403"/>
      <c r="F183" s="5" t="s">
        <v>218</v>
      </c>
      <c r="G183" s="487">
        <v>6400000</v>
      </c>
      <c r="H183" s="342"/>
      <c r="I183" s="327"/>
      <c r="J183" s="257">
        <v>9014</v>
      </c>
      <c r="K183" s="275">
        <v>895742.27</v>
      </c>
      <c r="L183" s="275">
        <v>3727658.7199999997</v>
      </c>
      <c r="M183" s="257">
        <v>1029235.39</v>
      </c>
      <c r="N183" s="303">
        <f>+'JUNIO 2024'!DG18</f>
        <v>979413.4</v>
      </c>
      <c r="O183" s="96">
        <v>2479030.02</v>
      </c>
      <c r="P183" s="16"/>
      <c r="Q183" s="16"/>
      <c r="R183" s="16"/>
      <c r="S183" s="16"/>
      <c r="T183" s="260">
        <f t="shared" si="6"/>
        <v>9120093.8000000007</v>
      </c>
    </row>
    <row r="184" spans="1:22" hidden="1" x14ac:dyDescent="0.25">
      <c r="A184" s="401" t="s">
        <v>219</v>
      </c>
      <c r="B184" s="402"/>
      <c r="C184" s="402"/>
      <c r="D184" s="402"/>
      <c r="E184" s="403"/>
      <c r="F184" s="5" t="s">
        <v>220</v>
      </c>
      <c r="G184" s="487"/>
      <c r="H184" s="342"/>
      <c r="I184" s="327"/>
      <c r="J184" s="257"/>
      <c r="K184" s="275"/>
      <c r="L184" s="275"/>
      <c r="M184" s="257"/>
      <c r="N184" s="303"/>
      <c r="O184" s="96"/>
      <c r="P184" s="16"/>
      <c r="Q184" s="16"/>
      <c r="R184" s="16"/>
      <c r="S184" s="16"/>
      <c r="T184" s="260">
        <f t="shared" si="6"/>
        <v>0</v>
      </c>
    </row>
    <row r="185" spans="1:22" hidden="1" x14ac:dyDescent="0.25">
      <c r="A185" s="410" t="s">
        <v>335</v>
      </c>
      <c r="B185" s="411"/>
      <c r="C185" s="411"/>
      <c r="D185" s="411"/>
      <c r="E185" s="412"/>
      <c r="F185" s="7" t="s">
        <v>336</v>
      </c>
      <c r="G185" s="487"/>
      <c r="H185" s="343"/>
      <c r="I185" s="327"/>
      <c r="J185" s="257"/>
      <c r="K185" s="275"/>
      <c r="L185" s="275"/>
      <c r="M185" s="257"/>
      <c r="N185" s="303"/>
      <c r="O185" s="96"/>
      <c r="P185" s="16"/>
      <c r="Q185" s="16"/>
      <c r="R185" s="16"/>
      <c r="S185" s="16"/>
      <c r="T185" s="260">
        <f t="shared" si="6"/>
        <v>0</v>
      </c>
    </row>
    <row r="186" spans="1:22" x14ac:dyDescent="0.25">
      <c r="A186" s="401" t="s">
        <v>221</v>
      </c>
      <c r="B186" s="402"/>
      <c r="C186" s="402"/>
      <c r="D186" s="402"/>
      <c r="E186" s="403"/>
      <c r="F186" s="5" t="s">
        <v>222</v>
      </c>
      <c r="G186" s="487">
        <v>29813697</v>
      </c>
      <c r="H186" s="342"/>
      <c r="I186" s="327"/>
      <c r="J186" s="257">
        <v>1319457.04</v>
      </c>
      <c r="K186" s="275">
        <v>1546925.62</v>
      </c>
      <c r="L186" s="275">
        <v>99530.69</v>
      </c>
      <c r="M186" s="257">
        <v>443529.71</v>
      </c>
      <c r="N186" s="301">
        <f>+'JUNIO 2024'!DH18</f>
        <v>66097.990000000005</v>
      </c>
      <c r="O186" s="96">
        <v>1214729.1499999999</v>
      </c>
      <c r="P186" s="16"/>
      <c r="Q186" s="16"/>
      <c r="R186" s="16"/>
      <c r="S186" s="16"/>
      <c r="T186" s="260">
        <f t="shared" si="6"/>
        <v>4690270.2</v>
      </c>
    </row>
    <row r="187" spans="1:22" hidden="1" x14ac:dyDescent="0.25">
      <c r="A187" s="401" t="s">
        <v>223</v>
      </c>
      <c r="B187" s="402"/>
      <c r="C187" s="402"/>
      <c r="D187" s="402"/>
      <c r="E187" s="403"/>
      <c r="F187" s="5" t="s">
        <v>224</v>
      </c>
      <c r="G187" s="487"/>
      <c r="H187" s="342"/>
      <c r="I187" s="325">
        <v>820000</v>
      </c>
      <c r="J187" s="257"/>
      <c r="K187" s="275"/>
      <c r="L187" s="275">
        <v>0</v>
      </c>
      <c r="M187" s="257">
        <v>0</v>
      </c>
      <c r="N187" s="302">
        <f>+'JUNIO 2024'!DJ18</f>
        <v>665</v>
      </c>
      <c r="O187" s="96"/>
      <c r="P187" s="16"/>
      <c r="Q187" s="16"/>
      <c r="R187" s="16"/>
      <c r="S187" s="16"/>
      <c r="T187" s="260">
        <f t="shared" si="6"/>
        <v>820665</v>
      </c>
    </row>
    <row r="188" spans="1:22" hidden="1" x14ac:dyDescent="0.25">
      <c r="A188" s="401" t="s">
        <v>662</v>
      </c>
      <c r="B188" s="402"/>
      <c r="C188" s="402"/>
      <c r="D188" s="402"/>
      <c r="E188" s="403"/>
      <c r="F188" s="93" t="s">
        <v>853</v>
      </c>
      <c r="G188" s="487"/>
      <c r="H188" s="342"/>
      <c r="I188" s="327"/>
      <c r="J188" s="257"/>
      <c r="K188" s="275"/>
      <c r="L188" s="275">
        <v>112290.21</v>
      </c>
      <c r="M188" s="257">
        <v>990</v>
      </c>
      <c r="N188" s="302">
        <f>+'JUNIO 2024'!DI18</f>
        <v>0</v>
      </c>
      <c r="O188" s="96"/>
      <c r="P188" s="16"/>
      <c r="Q188" s="16"/>
      <c r="R188" s="16"/>
      <c r="S188" s="16"/>
      <c r="T188" s="260">
        <f t="shared" si="6"/>
        <v>113280.21</v>
      </c>
    </row>
    <row r="189" spans="1:22" ht="15.75" thickBot="1" x14ac:dyDescent="0.3">
      <c r="A189" s="401" t="s">
        <v>225</v>
      </c>
      <c r="B189" s="402"/>
      <c r="C189" s="402"/>
      <c r="D189" s="402"/>
      <c r="E189" s="403"/>
      <c r="F189" s="93" t="s">
        <v>226</v>
      </c>
      <c r="G189" s="487">
        <v>192000</v>
      </c>
      <c r="H189" s="342"/>
      <c r="I189" s="327"/>
      <c r="J189" s="257"/>
      <c r="K189" s="275"/>
      <c r="L189" s="275">
        <v>0</v>
      </c>
      <c r="M189" s="257">
        <v>0</v>
      </c>
      <c r="N189" s="302">
        <f>+'JUNIO 2024'!DK18</f>
        <v>0</v>
      </c>
      <c r="O189" s="96"/>
      <c r="P189" s="16"/>
      <c r="Q189" s="16"/>
      <c r="R189" s="16"/>
      <c r="S189" s="16"/>
      <c r="T189" s="260">
        <f t="shared" si="6"/>
        <v>0</v>
      </c>
    </row>
    <row r="190" spans="1:22" ht="15.75" hidden="1" thickBot="1" x14ac:dyDescent="0.3">
      <c r="A190" s="401" t="s">
        <v>484</v>
      </c>
      <c r="B190" s="402"/>
      <c r="C190" s="402"/>
      <c r="D190" s="402"/>
      <c r="E190" s="403"/>
      <c r="F190" s="93" t="s">
        <v>482</v>
      </c>
      <c r="G190" s="487"/>
      <c r="H190" s="342"/>
      <c r="I190" s="328"/>
      <c r="J190" s="258"/>
      <c r="K190" s="275"/>
      <c r="L190" s="277">
        <v>0</v>
      </c>
      <c r="M190" s="257">
        <v>0</v>
      </c>
      <c r="N190" s="305">
        <f>+'JUNIO 2024'!DL18</f>
        <v>0</v>
      </c>
      <c r="O190" s="90"/>
      <c r="P190" s="21"/>
      <c r="Q190" s="21"/>
      <c r="R190" s="21"/>
      <c r="S190" s="21"/>
      <c r="T190" s="260">
        <f t="shared" si="6"/>
        <v>0</v>
      </c>
      <c r="V190" s="89"/>
    </row>
    <row r="191" spans="1:22" ht="15.75" thickBot="1" x14ac:dyDescent="0.3">
      <c r="A191" s="416">
        <v>2.2999999999999998</v>
      </c>
      <c r="B191" s="417"/>
      <c r="C191" s="417"/>
      <c r="D191" s="417"/>
      <c r="E191" s="418"/>
      <c r="F191" s="95" t="s">
        <v>131</v>
      </c>
      <c r="G191" s="384">
        <f>SUM(G123:G190)</f>
        <v>434798974</v>
      </c>
      <c r="H191" s="289"/>
      <c r="I191" s="329">
        <f>SUM(I123:I190)</f>
        <v>12456379.73</v>
      </c>
      <c r="J191" s="259">
        <f>SUM(J123:J189)</f>
        <v>15377261.390000001</v>
      </c>
      <c r="K191" s="282">
        <f>SUM(K123:K187)</f>
        <v>11788606.960000001</v>
      </c>
      <c r="L191" s="284">
        <f>SUM(L123:L189)</f>
        <v>11521848.619999999</v>
      </c>
      <c r="M191" s="289">
        <f>SUM(M123:M189)</f>
        <v>26761508.880000003</v>
      </c>
      <c r="N191" s="67">
        <f>SUM(N123:N190)</f>
        <v>10091032.23</v>
      </c>
      <c r="O191" s="67">
        <f>SUM(O123:O190)</f>
        <v>14727244.74</v>
      </c>
      <c r="P191" s="307"/>
      <c r="Q191" s="21"/>
      <c r="R191" s="21"/>
      <c r="S191" s="21"/>
      <c r="T191" s="67">
        <f t="shared" si="6"/>
        <v>102723882.55</v>
      </c>
      <c r="V191" s="89"/>
    </row>
    <row r="192" spans="1:22" ht="15.75" hidden="1" thickBot="1" x14ac:dyDescent="0.3">
      <c r="A192" s="438" t="s">
        <v>527</v>
      </c>
      <c r="B192" s="439"/>
      <c r="C192" s="439"/>
      <c r="D192" s="439"/>
      <c r="E192" s="440"/>
      <c r="F192" s="94" t="s">
        <v>328</v>
      </c>
      <c r="G192" s="385"/>
      <c r="H192" s="347"/>
      <c r="I192" s="330"/>
      <c r="J192" s="263"/>
      <c r="K192" s="279"/>
      <c r="L192" s="279"/>
      <c r="M192" s="269"/>
      <c r="N192" s="303">
        <f>+'JUNIO 2024'!DM18</f>
        <v>0</v>
      </c>
      <c r="O192" s="299"/>
      <c r="P192" s="20"/>
      <c r="Q192" s="20"/>
      <c r="R192" s="20"/>
      <c r="S192" s="20"/>
      <c r="T192" s="260">
        <f t="shared" si="6"/>
        <v>0</v>
      </c>
    </row>
    <row r="193" spans="1:22" ht="15.75" hidden="1" thickBot="1" x14ac:dyDescent="0.3">
      <c r="A193" s="438" t="s">
        <v>855</v>
      </c>
      <c r="B193" s="439"/>
      <c r="C193" s="439"/>
      <c r="D193" s="439"/>
      <c r="E193" s="440"/>
      <c r="F193" s="94" t="s">
        <v>856</v>
      </c>
      <c r="G193" s="386"/>
      <c r="H193" s="347"/>
      <c r="I193" s="330"/>
      <c r="J193" s="263"/>
      <c r="K193" s="296">
        <v>273730.59000000003</v>
      </c>
      <c r="L193" s="292"/>
      <c r="M193" s="269"/>
      <c r="N193" s="303"/>
      <c r="O193" s="96"/>
      <c r="P193" s="20"/>
      <c r="Q193" s="20"/>
      <c r="R193" s="20"/>
      <c r="S193" s="20"/>
      <c r="T193" s="260"/>
    </row>
    <row r="194" spans="1:22" ht="15.75" hidden="1" thickBot="1" x14ac:dyDescent="0.3">
      <c r="A194" s="407" t="s">
        <v>338</v>
      </c>
      <c r="B194" s="408"/>
      <c r="C194" s="408"/>
      <c r="D194" s="408"/>
      <c r="E194" s="409"/>
      <c r="F194" s="9" t="s">
        <v>339</v>
      </c>
      <c r="G194" s="386"/>
      <c r="H194" s="347"/>
      <c r="I194" s="331"/>
      <c r="J194" s="264"/>
      <c r="K194" s="279"/>
      <c r="L194" s="292"/>
      <c r="M194" s="269"/>
      <c r="N194" s="303"/>
      <c r="O194" s="96"/>
      <c r="P194" s="20"/>
      <c r="Q194" s="20"/>
      <c r="R194" s="20"/>
      <c r="S194" s="20"/>
      <c r="T194" s="260">
        <f t="shared" ref="T194:T225" si="7">SUM(I194:S194)</f>
        <v>0</v>
      </c>
    </row>
    <row r="195" spans="1:22" ht="15.75" hidden="1" thickBot="1" x14ac:dyDescent="0.3">
      <c r="A195" s="401" t="s">
        <v>228</v>
      </c>
      <c r="B195" s="402"/>
      <c r="C195" s="402"/>
      <c r="D195" s="402"/>
      <c r="E195" s="403"/>
      <c r="F195" s="82" t="s">
        <v>229</v>
      </c>
      <c r="G195" s="387"/>
      <c r="H195" s="348"/>
      <c r="I195" s="332"/>
      <c r="J195" s="265"/>
      <c r="K195" s="283"/>
      <c r="L195" s="287"/>
      <c r="M195" s="271"/>
      <c r="N195" s="301"/>
      <c r="O195" s="90"/>
      <c r="P195" s="30"/>
      <c r="Q195" s="30"/>
      <c r="R195" s="30"/>
      <c r="S195" s="30"/>
      <c r="T195" s="260">
        <f t="shared" si="7"/>
        <v>0</v>
      </c>
      <c r="V195" s="89"/>
    </row>
    <row r="196" spans="1:22" ht="15.75" hidden="1" thickBot="1" x14ac:dyDescent="0.3">
      <c r="A196" s="416">
        <v>2.4</v>
      </c>
      <c r="B196" s="417"/>
      <c r="C196" s="417"/>
      <c r="D196" s="417"/>
      <c r="E196" s="418"/>
      <c r="F196" s="77" t="s">
        <v>227</v>
      </c>
      <c r="G196" s="388"/>
      <c r="H196" s="345"/>
      <c r="I196" s="267">
        <f t="shared" ref="I196:N196" si="8">SUM(I192:I195)</f>
        <v>0</v>
      </c>
      <c r="J196" s="284">
        <f t="shared" si="8"/>
        <v>0</v>
      </c>
      <c r="K196" s="284">
        <f t="shared" si="8"/>
        <v>273730.59000000003</v>
      </c>
      <c r="L196" s="284">
        <f t="shared" si="8"/>
        <v>0</v>
      </c>
      <c r="M196" s="284">
        <f t="shared" si="8"/>
        <v>0</v>
      </c>
      <c r="N196" s="81">
        <f t="shared" si="8"/>
        <v>0</v>
      </c>
      <c r="O196" s="67"/>
      <c r="P196" s="31"/>
      <c r="Q196" s="29"/>
      <c r="R196" s="29"/>
      <c r="S196" s="29"/>
      <c r="T196" s="81">
        <f t="shared" si="7"/>
        <v>273730.59000000003</v>
      </c>
    </row>
    <row r="197" spans="1:22" ht="15.75" hidden="1" thickBot="1" x14ac:dyDescent="0.3">
      <c r="A197" s="419" t="s">
        <v>357</v>
      </c>
      <c r="B197" s="420"/>
      <c r="C197" s="420"/>
      <c r="D197" s="420"/>
      <c r="E197" s="420"/>
      <c r="F197" s="252" t="s">
        <v>412</v>
      </c>
      <c r="G197" s="389"/>
      <c r="H197" s="348"/>
      <c r="I197" s="333">
        <v>48927</v>
      </c>
      <c r="J197" s="266"/>
      <c r="K197" s="285"/>
      <c r="L197" s="285"/>
      <c r="M197" s="270"/>
      <c r="N197" s="308">
        <f>+'JUNIO 2024'!DN18</f>
        <v>0</v>
      </c>
      <c r="O197" s="299"/>
      <c r="P197" s="55"/>
      <c r="Q197" s="55"/>
      <c r="R197" s="55"/>
      <c r="S197" s="55"/>
      <c r="T197" s="260">
        <f t="shared" si="7"/>
        <v>48927</v>
      </c>
    </row>
    <row r="198" spans="1:22" ht="15.75" hidden="1" thickBot="1" x14ac:dyDescent="0.3">
      <c r="A198" s="429" t="s">
        <v>487</v>
      </c>
      <c r="B198" s="430"/>
      <c r="C198" s="430"/>
      <c r="D198" s="430"/>
      <c r="E198" s="430"/>
      <c r="F198" s="253" t="s">
        <v>485</v>
      </c>
      <c r="G198" s="390"/>
      <c r="H198" s="348"/>
      <c r="I198" s="334"/>
      <c r="J198" s="266"/>
      <c r="K198" s="286"/>
      <c r="L198" s="286"/>
      <c r="M198" s="266"/>
      <c r="N198" s="298">
        <f>+'JUNIO 2024'!DO18</f>
        <v>0</v>
      </c>
      <c r="O198" s="96"/>
      <c r="P198" s="55"/>
      <c r="Q198" s="55"/>
      <c r="R198" s="55"/>
      <c r="S198" s="55"/>
      <c r="T198" s="260">
        <f t="shared" si="7"/>
        <v>0</v>
      </c>
    </row>
    <row r="199" spans="1:22" ht="15.75" hidden="1" thickBot="1" x14ac:dyDescent="0.3">
      <c r="A199" s="429" t="s">
        <v>511</v>
      </c>
      <c r="B199" s="430"/>
      <c r="C199" s="430"/>
      <c r="D199" s="430"/>
      <c r="E199" s="430"/>
      <c r="F199" s="254" t="s">
        <v>512</v>
      </c>
      <c r="G199" s="390"/>
      <c r="H199" s="348"/>
      <c r="I199" s="334"/>
      <c r="J199" s="266"/>
      <c r="K199" s="286"/>
      <c r="L199" s="286"/>
      <c r="M199" s="266"/>
      <c r="N199" s="309">
        <f>+'JUNIO 2024'!DP18</f>
        <v>0</v>
      </c>
      <c r="O199" s="96"/>
      <c r="P199" s="55"/>
      <c r="Q199" s="55"/>
      <c r="R199" s="55"/>
      <c r="S199" s="55"/>
      <c r="T199" s="260">
        <f t="shared" si="7"/>
        <v>0</v>
      </c>
    </row>
    <row r="200" spans="1:22" ht="15.75" hidden="1" thickBot="1" x14ac:dyDescent="0.3">
      <c r="A200" s="421" t="s">
        <v>503</v>
      </c>
      <c r="B200" s="422"/>
      <c r="C200" s="422"/>
      <c r="D200" s="422"/>
      <c r="E200" s="422"/>
      <c r="F200" s="254" t="s">
        <v>504</v>
      </c>
      <c r="G200" s="387"/>
      <c r="H200" s="348"/>
      <c r="I200" s="334"/>
      <c r="J200" s="266"/>
      <c r="K200" s="286"/>
      <c r="L200" s="287"/>
      <c r="M200" s="271"/>
      <c r="N200" s="310">
        <f>+'JUNIO 2024'!DQ18</f>
        <v>0</v>
      </c>
      <c r="O200" s="312"/>
      <c r="P200" s="55"/>
      <c r="Q200" s="55"/>
      <c r="R200" s="55"/>
      <c r="S200" s="55"/>
      <c r="T200" s="260">
        <f t="shared" si="7"/>
        <v>0</v>
      </c>
    </row>
    <row r="201" spans="1:22" ht="15.75" hidden="1" thickBot="1" x14ac:dyDescent="0.3">
      <c r="A201" s="416">
        <v>2.5</v>
      </c>
      <c r="B201" s="417"/>
      <c r="C201" s="417"/>
      <c r="D201" s="417"/>
      <c r="E201" s="418"/>
      <c r="F201" s="77" t="s">
        <v>513</v>
      </c>
      <c r="G201" s="384">
        <f t="shared" ref="G201:N201" si="9">SUM(G197:G200)</f>
        <v>0</v>
      </c>
      <c r="H201" s="289"/>
      <c r="I201" s="329">
        <f t="shared" si="9"/>
        <v>48927</v>
      </c>
      <c r="J201" s="259">
        <f t="shared" si="9"/>
        <v>0</v>
      </c>
      <c r="K201" s="259">
        <f t="shared" si="9"/>
        <v>0</v>
      </c>
      <c r="L201" s="259">
        <f t="shared" si="9"/>
        <v>0</v>
      </c>
      <c r="M201" s="259">
        <f t="shared" si="9"/>
        <v>0</v>
      </c>
      <c r="N201" s="259">
        <f t="shared" si="9"/>
        <v>0</v>
      </c>
      <c r="O201" s="259"/>
      <c r="P201" s="83"/>
      <c r="Q201" s="56"/>
      <c r="R201" s="56"/>
      <c r="S201" s="56"/>
      <c r="T201" s="259">
        <f t="shared" si="7"/>
        <v>48927</v>
      </c>
      <c r="V201" s="89"/>
    </row>
    <row r="202" spans="1:22" x14ac:dyDescent="0.25">
      <c r="A202" s="423" t="s">
        <v>231</v>
      </c>
      <c r="B202" s="424"/>
      <c r="C202" s="424"/>
      <c r="D202" s="424"/>
      <c r="E202" s="425"/>
      <c r="F202" s="84" t="s">
        <v>232</v>
      </c>
      <c r="G202" s="391">
        <v>6037262.5</v>
      </c>
      <c r="H202" s="347"/>
      <c r="I202" s="335"/>
      <c r="J202" s="257"/>
      <c r="K202" s="286"/>
      <c r="L202" s="285"/>
      <c r="M202" s="256"/>
      <c r="N202" s="311"/>
      <c r="O202" s="299"/>
      <c r="P202" s="17"/>
      <c r="Q202" s="17"/>
      <c r="R202" s="17"/>
      <c r="S202" s="17"/>
      <c r="T202" s="260">
        <f t="shared" si="7"/>
        <v>0</v>
      </c>
    </row>
    <row r="203" spans="1:22" hidden="1" x14ac:dyDescent="0.25">
      <c r="A203" s="401" t="s">
        <v>233</v>
      </c>
      <c r="B203" s="402"/>
      <c r="C203" s="402"/>
      <c r="D203" s="402"/>
      <c r="E203" s="403"/>
      <c r="F203" s="27" t="s">
        <v>234</v>
      </c>
      <c r="G203" s="392"/>
      <c r="H203" s="347"/>
      <c r="I203" s="335"/>
      <c r="J203" s="256"/>
      <c r="K203" s="285"/>
      <c r="L203" s="286"/>
      <c r="M203" s="257"/>
      <c r="N203" s="303">
        <f>+'JUNIO 2024'!DS18</f>
        <v>0</v>
      </c>
      <c r="O203" s="96"/>
      <c r="P203" s="18"/>
      <c r="Q203" s="18"/>
      <c r="R203" s="18"/>
      <c r="S203" s="18"/>
      <c r="T203" s="260">
        <f t="shared" si="7"/>
        <v>0</v>
      </c>
    </row>
    <row r="204" spans="1:22" x14ac:dyDescent="0.25">
      <c r="A204" s="401" t="s">
        <v>235</v>
      </c>
      <c r="B204" s="402"/>
      <c r="C204" s="402"/>
      <c r="D204" s="402"/>
      <c r="E204" s="403"/>
      <c r="F204" s="27" t="s">
        <v>236</v>
      </c>
      <c r="G204" s="392">
        <v>41338399.5</v>
      </c>
      <c r="H204" s="347"/>
      <c r="I204" s="335"/>
      <c r="J204" s="257">
        <v>0</v>
      </c>
      <c r="K204" s="286">
        <v>162686.1</v>
      </c>
      <c r="L204" s="286"/>
      <c r="M204" s="269"/>
      <c r="N204" s="303">
        <f>+'JUNIO 2024'!DT18</f>
        <v>0</v>
      </c>
      <c r="O204" s="96">
        <v>308371.34999999998</v>
      </c>
      <c r="P204" s="18"/>
      <c r="Q204" s="18"/>
      <c r="R204" s="18"/>
      <c r="S204" s="18"/>
      <c r="T204" s="260">
        <f t="shared" si="7"/>
        <v>471057.44999999995</v>
      </c>
    </row>
    <row r="205" spans="1:22" hidden="1" x14ac:dyDescent="0.25">
      <c r="A205" s="401" t="s">
        <v>237</v>
      </c>
      <c r="B205" s="402"/>
      <c r="C205" s="402"/>
      <c r="D205" s="402"/>
      <c r="E205" s="403"/>
      <c r="F205" s="27" t="s">
        <v>238</v>
      </c>
      <c r="G205" s="392"/>
      <c r="H205" s="347"/>
      <c r="I205" s="335"/>
      <c r="J205" s="257">
        <v>59890</v>
      </c>
      <c r="K205" s="286">
        <v>0</v>
      </c>
      <c r="L205" s="286"/>
      <c r="M205" s="266"/>
      <c r="N205" s="303">
        <f>+'JUNIO 2024'!DU18</f>
        <v>0</v>
      </c>
      <c r="O205" s="96"/>
      <c r="P205" s="18"/>
      <c r="Q205" s="18"/>
      <c r="R205" s="18"/>
      <c r="S205" s="18"/>
      <c r="T205" s="260">
        <f t="shared" si="7"/>
        <v>59890</v>
      </c>
    </row>
    <row r="206" spans="1:22" hidden="1" x14ac:dyDescent="0.25">
      <c r="A206" s="401" t="s">
        <v>239</v>
      </c>
      <c r="B206" s="402"/>
      <c r="C206" s="402"/>
      <c r="D206" s="402"/>
      <c r="E206" s="403"/>
      <c r="F206" s="27" t="s">
        <v>240</v>
      </c>
      <c r="G206" s="392"/>
      <c r="H206" s="347"/>
      <c r="I206" s="335"/>
      <c r="J206" s="257">
        <v>0</v>
      </c>
      <c r="K206" s="286">
        <v>0</v>
      </c>
      <c r="L206" s="286"/>
      <c r="M206" s="266"/>
      <c r="N206" s="303">
        <f>+'JUNIO 2024'!DV18</f>
        <v>0</v>
      </c>
      <c r="O206" s="96"/>
      <c r="P206" s="18"/>
      <c r="Q206" s="18"/>
      <c r="R206" s="18"/>
      <c r="S206" s="18"/>
      <c r="T206" s="260">
        <f t="shared" si="7"/>
        <v>0</v>
      </c>
    </row>
    <row r="207" spans="1:22" hidden="1" x14ac:dyDescent="0.25">
      <c r="A207" s="401" t="s">
        <v>241</v>
      </c>
      <c r="B207" s="402"/>
      <c r="C207" s="402"/>
      <c r="D207" s="402"/>
      <c r="E207" s="403"/>
      <c r="F207" s="4" t="s">
        <v>242</v>
      </c>
      <c r="G207" s="392"/>
      <c r="H207" s="346"/>
      <c r="I207" s="335"/>
      <c r="J207" s="257">
        <v>0</v>
      </c>
      <c r="K207" s="286">
        <v>0</v>
      </c>
      <c r="L207" s="286"/>
      <c r="M207" s="266"/>
      <c r="N207" s="303">
        <f>+'JUNIO 2024'!DW18</f>
        <v>0</v>
      </c>
      <c r="O207" s="96"/>
      <c r="P207" s="18"/>
      <c r="Q207" s="18"/>
      <c r="R207" s="18"/>
      <c r="S207" s="18"/>
      <c r="T207" s="260">
        <f t="shared" si="7"/>
        <v>0</v>
      </c>
    </row>
    <row r="208" spans="1:22" hidden="1" x14ac:dyDescent="0.25">
      <c r="A208" s="401" t="s">
        <v>243</v>
      </c>
      <c r="B208" s="402"/>
      <c r="C208" s="402"/>
      <c r="D208" s="402"/>
      <c r="E208" s="403"/>
      <c r="F208" s="27" t="s">
        <v>244</v>
      </c>
      <c r="G208" s="392"/>
      <c r="H208" s="347"/>
      <c r="I208" s="335"/>
      <c r="J208" s="257"/>
      <c r="K208" s="286"/>
      <c r="L208" s="286"/>
      <c r="M208" s="266"/>
      <c r="N208" s="303"/>
      <c r="O208" s="96"/>
      <c r="P208" s="18"/>
      <c r="Q208" s="18"/>
      <c r="R208" s="18"/>
      <c r="S208" s="18"/>
      <c r="T208" s="260">
        <f t="shared" si="7"/>
        <v>0</v>
      </c>
    </row>
    <row r="209" spans="1:20" x14ac:dyDescent="0.25">
      <c r="A209" s="401" t="s">
        <v>245</v>
      </c>
      <c r="B209" s="402"/>
      <c r="C209" s="402"/>
      <c r="D209" s="402"/>
      <c r="E209" s="403"/>
      <c r="F209" s="4" t="s">
        <v>246</v>
      </c>
      <c r="G209" s="392">
        <v>646322.5</v>
      </c>
      <c r="H209" s="346"/>
      <c r="I209" s="335"/>
      <c r="J209" s="257"/>
      <c r="K209" s="286"/>
      <c r="L209" s="286"/>
      <c r="M209" s="266"/>
      <c r="N209" s="303"/>
      <c r="O209" s="96"/>
      <c r="P209" s="18"/>
      <c r="Q209" s="18"/>
      <c r="R209" s="18"/>
      <c r="S209" s="18"/>
      <c r="T209" s="260">
        <f t="shared" si="7"/>
        <v>0</v>
      </c>
    </row>
    <row r="210" spans="1:20" x14ac:dyDescent="0.25">
      <c r="A210" s="401" t="s">
        <v>247</v>
      </c>
      <c r="B210" s="402"/>
      <c r="C210" s="402"/>
      <c r="D210" s="402"/>
      <c r="E210" s="403"/>
      <c r="F210" s="27" t="s">
        <v>248</v>
      </c>
      <c r="G210" s="392">
        <v>23070000.5</v>
      </c>
      <c r="H210" s="347"/>
      <c r="I210" s="335"/>
      <c r="J210" s="257"/>
      <c r="K210" s="286">
        <v>5579893.5499999998</v>
      </c>
      <c r="L210" s="286"/>
      <c r="M210" s="266"/>
      <c r="N210" s="303"/>
      <c r="O210" s="96"/>
      <c r="P210" s="18"/>
      <c r="Q210" s="18"/>
      <c r="R210" s="18"/>
      <c r="S210" s="18"/>
      <c r="T210" s="260">
        <f t="shared" si="7"/>
        <v>5579893.5499999998</v>
      </c>
    </row>
    <row r="211" spans="1:20" hidden="1" x14ac:dyDescent="0.25">
      <c r="A211" s="401" t="s">
        <v>543</v>
      </c>
      <c r="B211" s="402"/>
      <c r="C211" s="402"/>
      <c r="D211" s="402"/>
      <c r="E211" s="403"/>
      <c r="F211" s="27" t="s">
        <v>542</v>
      </c>
      <c r="G211" s="392"/>
      <c r="H211" s="347"/>
      <c r="I211" s="335"/>
      <c r="J211" s="257"/>
      <c r="K211" s="286"/>
      <c r="L211" s="286"/>
      <c r="M211" s="266"/>
      <c r="N211" s="303">
        <f>+'JUNIO 2024'!DX18</f>
        <v>0</v>
      </c>
      <c r="O211" s="96"/>
      <c r="P211" s="18"/>
      <c r="Q211" s="18"/>
      <c r="R211" s="18"/>
      <c r="S211" s="18"/>
      <c r="T211" s="260">
        <f t="shared" si="7"/>
        <v>0</v>
      </c>
    </row>
    <row r="212" spans="1:20" hidden="1" x14ac:dyDescent="0.25">
      <c r="A212" s="401" t="s">
        <v>231</v>
      </c>
      <c r="B212" s="402"/>
      <c r="C212" s="402"/>
      <c r="D212" s="402"/>
      <c r="E212" s="403"/>
      <c r="F212" s="27" t="s">
        <v>595</v>
      </c>
      <c r="G212" s="392"/>
      <c r="H212" s="347"/>
      <c r="I212" s="335"/>
      <c r="J212" s="257"/>
      <c r="K212" s="286"/>
      <c r="L212" s="286"/>
      <c r="M212" s="266"/>
      <c r="N212" s="303">
        <f>'JUNIO 2024'!DR18</f>
        <v>0</v>
      </c>
      <c r="O212" s="96"/>
      <c r="P212" s="18"/>
      <c r="Q212" s="18"/>
      <c r="R212" s="18"/>
      <c r="S212" s="18"/>
      <c r="T212" s="260">
        <f t="shared" si="7"/>
        <v>0</v>
      </c>
    </row>
    <row r="213" spans="1:20" hidden="1" x14ac:dyDescent="0.25">
      <c r="A213" s="401" t="s">
        <v>249</v>
      </c>
      <c r="B213" s="402"/>
      <c r="C213" s="402"/>
      <c r="D213" s="402"/>
      <c r="E213" s="403"/>
      <c r="F213" s="27" t="s">
        <v>250</v>
      </c>
      <c r="G213" s="392"/>
      <c r="H213" s="347"/>
      <c r="I213" s="335"/>
      <c r="J213" s="257">
        <v>0</v>
      </c>
      <c r="K213" s="286"/>
      <c r="L213" s="286"/>
      <c r="M213" s="266"/>
      <c r="N213" s="303">
        <f>+'JUNIO 2024'!DY18</f>
        <v>0</v>
      </c>
      <c r="O213" s="96"/>
      <c r="P213" s="18"/>
      <c r="Q213" s="18"/>
      <c r="R213" s="18"/>
      <c r="S213" s="18"/>
      <c r="T213" s="260">
        <f t="shared" si="7"/>
        <v>0</v>
      </c>
    </row>
    <row r="214" spans="1:20" hidden="1" x14ac:dyDescent="0.25">
      <c r="A214" s="410" t="s">
        <v>337</v>
      </c>
      <c r="B214" s="411"/>
      <c r="C214" s="411"/>
      <c r="D214" s="411"/>
      <c r="E214" s="412"/>
      <c r="F214" s="6" t="s">
        <v>252</v>
      </c>
      <c r="G214" s="392"/>
      <c r="H214" s="349"/>
      <c r="I214" s="335"/>
      <c r="J214" s="257"/>
      <c r="K214" s="286"/>
      <c r="L214" s="286"/>
      <c r="M214" s="266"/>
      <c r="N214" s="303"/>
      <c r="O214" s="96"/>
      <c r="P214" s="18"/>
      <c r="Q214" s="16"/>
      <c r="R214" s="18"/>
      <c r="S214" s="18"/>
      <c r="T214" s="260">
        <f t="shared" si="7"/>
        <v>0</v>
      </c>
    </row>
    <row r="215" spans="1:20" x14ac:dyDescent="0.25">
      <c r="A215" s="401" t="s">
        <v>251</v>
      </c>
      <c r="B215" s="402"/>
      <c r="C215" s="402"/>
      <c r="D215" s="402"/>
      <c r="E215" s="403"/>
      <c r="F215" s="27" t="s">
        <v>252</v>
      </c>
      <c r="G215" s="392">
        <v>75027377.5</v>
      </c>
      <c r="H215" s="347"/>
      <c r="I215" s="335"/>
      <c r="J215" s="257"/>
      <c r="K215" s="286">
        <v>468950</v>
      </c>
      <c r="L215" s="286"/>
      <c r="M215" s="257">
        <v>1656694.24</v>
      </c>
      <c r="N215" s="303">
        <f>+'JUNIO 2024'!DZ18</f>
        <v>655114.93999999994</v>
      </c>
      <c r="O215" s="96"/>
      <c r="P215" s="16"/>
      <c r="Q215" s="16"/>
      <c r="R215" s="16"/>
      <c r="S215" s="16"/>
      <c r="T215" s="260">
        <f t="shared" si="7"/>
        <v>2780759.18</v>
      </c>
    </row>
    <row r="216" spans="1:20" hidden="1" x14ac:dyDescent="0.25">
      <c r="A216" s="401" t="s">
        <v>253</v>
      </c>
      <c r="B216" s="402"/>
      <c r="C216" s="402"/>
      <c r="D216" s="402"/>
      <c r="E216" s="403"/>
      <c r="F216" s="27" t="s">
        <v>254</v>
      </c>
      <c r="G216" s="392"/>
      <c r="H216" s="347"/>
      <c r="I216" s="335"/>
      <c r="J216" s="257"/>
      <c r="K216" s="286"/>
      <c r="L216" s="286"/>
      <c r="M216" s="266"/>
      <c r="N216" s="303"/>
      <c r="O216" s="96"/>
      <c r="P216" s="18"/>
      <c r="Q216" s="18"/>
      <c r="R216" s="18"/>
      <c r="S216" s="18"/>
      <c r="T216" s="260">
        <f t="shared" si="7"/>
        <v>0</v>
      </c>
    </row>
    <row r="217" spans="1:20" x14ac:dyDescent="0.25">
      <c r="A217" s="401" t="s">
        <v>255</v>
      </c>
      <c r="B217" s="402"/>
      <c r="C217" s="402"/>
      <c r="D217" s="402"/>
      <c r="E217" s="403"/>
      <c r="F217" s="27" t="s">
        <v>256</v>
      </c>
      <c r="G217" s="392">
        <v>3336000.5</v>
      </c>
      <c r="H217" s="347"/>
      <c r="I217" s="335"/>
      <c r="J217" s="257"/>
      <c r="K217" s="286"/>
      <c r="L217" s="286"/>
      <c r="M217" s="266"/>
      <c r="N217" s="303">
        <f>+'JUNIO 2024'!EA18</f>
        <v>0</v>
      </c>
      <c r="O217" s="96"/>
      <c r="P217" s="18"/>
      <c r="Q217" s="18"/>
      <c r="R217" s="18"/>
      <c r="S217" s="18"/>
      <c r="T217" s="260">
        <f t="shared" si="7"/>
        <v>0</v>
      </c>
    </row>
    <row r="218" spans="1:20" hidden="1" x14ac:dyDescent="0.25">
      <c r="A218" s="401" t="s">
        <v>257</v>
      </c>
      <c r="B218" s="402"/>
      <c r="C218" s="402"/>
      <c r="D218" s="402"/>
      <c r="E218" s="403"/>
      <c r="F218" s="4" t="s">
        <v>533</v>
      </c>
      <c r="G218" s="392"/>
      <c r="H218" s="346"/>
      <c r="I218" s="335"/>
      <c r="J218" s="257"/>
      <c r="K218" s="286">
        <v>0</v>
      </c>
      <c r="L218" s="286"/>
      <c r="M218" s="266"/>
      <c r="N218" s="303">
        <f>+'JUNIO 2024'!EB18</f>
        <v>0</v>
      </c>
      <c r="O218" s="96"/>
      <c r="P218" s="18"/>
      <c r="Q218" s="18"/>
      <c r="R218" s="18"/>
      <c r="S218" s="18"/>
      <c r="T218" s="260">
        <f t="shared" si="7"/>
        <v>0</v>
      </c>
    </row>
    <row r="219" spans="1:20" hidden="1" x14ac:dyDescent="0.25">
      <c r="A219" s="401" t="s">
        <v>258</v>
      </c>
      <c r="B219" s="402"/>
      <c r="C219" s="402"/>
      <c r="D219" s="402"/>
      <c r="E219" s="403"/>
      <c r="F219" s="27" t="s">
        <v>259</v>
      </c>
      <c r="G219" s="392"/>
      <c r="H219" s="347"/>
      <c r="I219" s="335"/>
      <c r="J219" s="257"/>
      <c r="K219" s="286"/>
      <c r="L219" s="286"/>
      <c r="M219" s="266"/>
      <c r="N219" s="303"/>
      <c r="O219" s="96"/>
      <c r="P219" s="18"/>
      <c r="Q219" s="18"/>
      <c r="R219" s="18"/>
      <c r="S219" s="18"/>
      <c r="T219" s="260">
        <f t="shared" si="7"/>
        <v>0</v>
      </c>
    </row>
    <row r="220" spans="1:20" x14ac:dyDescent="0.25">
      <c r="A220" s="401" t="s">
        <v>260</v>
      </c>
      <c r="B220" s="402"/>
      <c r="C220" s="402"/>
      <c r="D220" s="402"/>
      <c r="E220" s="403"/>
      <c r="F220" s="27" t="s">
        <v>261</v>
      </c>
      <c r="G220" s="392">
        <v>24025000.5</v>
      </c>
      <c r="H220" s="347"/>
      <c r="I220" s="335"/>
      <c r="J220" s="257">
        <v>4032199.0300000003</v>
      </c>
      <c r="K220" s="286"/>
      <c r="L220" s="286">
        <v>3875383.69</v>
      </c>
      <c r="M220" s="257">
        <v>321461.89</v>
      </c>
      <c r="N220" s="303">
        <f>+'JUNIO 2024'!EC18</f>
        <v>497200</v>
      </c>
      <c r="O220" s="96"/>
      <c r="P220" s="18"/>
      <c r="Q220" s="18"/>
      <c r="R220" s="18"/>
      <c r="S220" s="18"/>
      <c r="T220" s="260">
        <f t="shared" si="7"/>
        <v>8726244.6099999994</v>
      </c>
    </row>
    <row r="221" spans="1:20" hidden="1" x14ac:dyDescent="0.25">
      <c r="A221" s="401" t="s">
        <v>262</v>
      </c>
      <c r="B221" s="402"/>
      <c r="C221" s="402"/>
      <c r="D221" s="402"/>
      <c r="E221" s="403"/>
      <c r="F221" s="27" t="s">
        <v>263</v>
      </c>
      <c r="G221" s="392"/>
      <c r="H221" s="347"/>
      <c r="I221" s="335"/>
      <c r="J221" s="257"/>
      <c r="K221" s="286"/>
      <c r="L221" s="286"/>
      <c r="M221" s="266"/>
      <c r="N221" s="301"/>
      <c r="O221" s="96"/>
      <c r="P221" s="18"/>
      <c r="Q221" s="18"/>
      <c r="R221" s="18"/>
      <c r="S221" s="18"/>
      <c r="T221" s="260">
        <f t="shared" si="7"/>
        <v>0</v>
      </c>
    </row>
    <row r="222" spans="1:20" hidden="1" x14ac:dyDescent="0.25">
      <c r="A222" s="401" t="s">
        <v>264</v>
      </c>
      <c r="B222" s="402"/>
      <c r="C222" s="402"/>
      <c r="D222" s="402"/>
      <c r="E222" s="403"/>
      <c r="F222" s="26" t="s">
        <v>265</v>
      </c>
      <c r="G222" s="392"/>
      <c r="H222" s="344"/>
      <c r="I222" s="335"/>
      <c r="J222" s="257"/>
      <c r="K222" s="286"/>
      <c r="L222" s="286"/>
      <c r="M222" s="266"/>
      <c r="N222" s="302"/>
      <c r="O222" s="96"/>
      <c r="P222" s="18"/>
      <c r="Q222" s="18"/>
      <c r="R222" s="18"/>
      <c r="S222" s="18"/>
      <c r="T222" s="260">
        <f t="shared" si="7"/>
        <v>0</v>
      </c>
    </row>
    <row r="223" spans="1:20" x14ac:dyDescent="0.25">
      <c r="A223" s="401" t="s">
        <v>266</v>
      </c>
      <c r="B223" s="402"/>
      <c r="C223" s="402"/>
      <c r="D223" s="402"/>
      <c r="E223" s="403"/>
      <c r="F223" s="26" t="s">
        <v>267</v>
      </c>
      <c r="G223" s="392">
        <v>46738000.5</v>
      </c>
      <c r="H223" s="344"/>
      <c r="I223" s="335"/>
      <c r="J223" s="257"/>
      <c r="K223" s="286"/>
      <c r="L223" s="286"/>
      <c r="M223" s="266"/>
      <c r="N223" s="303"/>
      <c r="O223" s="96"/>
      <c r="P223" s="18"/>
      <c r="Q223" s="18"/>
      <c r="R223" s="18"/>
      <c r="S223" s="18"/>
      <c r="T223" s="260">
        <f t="shared" si="7"/>
        <v>0</v>
      </c>
    </row>
    <row r="224" spans="1:20" ht="15.75" thickBot="1" x14ac:dyDescent="0.3">
      <c r="A224" s="401" t="s">
        <v>268</v>
      </c>
      <c r="B224" s="402"/>
      <c r="C224" s="402"/>
      <c r="D224" s="402"/>
      <c r="E224" s="403"/>
      <c r="F224" s="4" t="s">
        <v>269</v>
      </c>
      <c r="G224" s="392">
        <v>450000.5</v>
      </c>
      <c r="H224" s="346"/>
      <c r="I224" s="335"/>
      <c r="J224" s="257"/>
      <c r="K224" s="286"/>
      <c r="L224" s="286"/>
      <c r="M224" s="266"/>
      <c r="N224" s="303"/>
      <c r="O224" s="96"/>
      <c r="P224" s="18"/>
      <c r="Q224" s="18"/>
      <c r="R224" s="18"/>
      <c r="S224" s="18"/>
      <c r="T224" s="260">
        <f t="shared" si="7"/>
        <v>0</v>
      </c>
    </row>
    <row r="225" spans="1:22" ht="15.75" hidden="1" thickBot="1" x14ac:dyDescent="0.3">
      <c r="A225" s="401" t="s">
        <v>270</v>
      </c>
      <c r="B225" s="402"/>
      <c r="C225" s="402"/>
      <c r="D225" s="402"/>
      <c r="E225" s="403"/>
      <c r="F225" s="80" t="s">
        <v>271</v>
      </c>
      <c r="G225" s="392"/>
      <c r="H225" s="344"/>
      <c r="I225" s="336"/>
      <c r="J225" s="258"/>
      <c r="K225" s="287"/>
      <c r="L225" s="287"/>
      <c r="M225" s="271"/>
      <c r="N225" s="301"/>
      <c r="O225" s="90"/>
      <c r="P225" s="19"/>
      <c r="Q225" s="19"/>
      <c r="R225" s="19"/>
      <c r="S225" s="19"/>
      <c r="T225" s="260">
        <f t="shared" si="7"/>
        <v>0</v>
      </c>
      <c r="V225" s="89"/>
    </row>
    <row r="226" spans="1:22" ht="15.75" thickBot="1" x14ac:dyDescent="0.3">
      <c r="A226" s="416">
        <v>2.6</v>
      </c>
      <c r="B226" s="417"/>
      <c r="C226" s="417"/>
      <c r="D226" s="417"/>
      <c r="E226" s="418"/>
      <c r="F226" s="77" t="s">
        <v>230</v>
      </c>
      <c r="G226" s="388">
        <f>SUM(G202:G225)</f>
        <v>220668364.5</v>
      </c>
      <c r="H226" s="345"/>
      <c r="I226" s="329">
        <f>SUM(I202:I225)</f>
        <v>0</v>
      </c>
      <c r="J226" s="259">
        <f>SUM(J202:J225)</f>
        <v>4092089.0300000003</v>
      </c>
      <c r="K226" s="284">
        <f>SUM(K202:K225)</f>
        <v>6211529.6499999994</v>
      </c>
      <c r="L226" s="284">
        <f>SUM(L202:L225)</f>
        <v>3875383.69</v>
      </c>
      <c r="M226" s="259">
        <f>SUM(M202:M225)</f>
        <v>1978156.13</v>
      </c>
      <c r="N226" s="81">
        <f>SUM(N197:N225)</f>
        <v>1152314.94</v>
      </c>
      <c r="O226" s="67">
        <f>SUM(O202:O225)</f>
        <v>308371.34999999998</v>
      </c>
      <c r="P226" s="31">
        <f t="shared" ref="P226:Q226" si="10">SUM(P202:P225)</f>
        <v>0</v>
      </c>
      <c r="Q226" s="12">
        <f t="shared" si="10"/>
        <v>0</v>
      </c>
      <c r="R226" s="31">
        <f>SUM(R202:R224)</f>
        <v>0</v>
      </c>
      <c r="S226" s="29">
        <f>SUM(S202:S225)</f>
        <v>0</v>
      </c>
      <c r="T226" s="81">
        <f t="shared" ref="T226:T241" si="11">SUM(I226:S226)</f>
        <v>17617844.790000003</v>
      </c>
      <c r="V226" s="89"/>
    </row>
    <row r="227" spans="1:22" hidden="1" x14ac:dyDescent="0.25">
      <c r="A227" s="431" t="s">
        <v>313</v>
      </c>
      <c r="B227" s="432"/>
      <c r="C227" s="432"/>
      <c r="D227" s="432"/>
      <c r="E227" s="433"/>
      <c r="F227" s="157" t="s">
        <v>315</v>
      </c>
      <c r="G227" s="392"/>
      <c r="H227" s="350"/>
      <c r="I227" s="330"/>
      <c r="J227" s="264"/>
      <c r="K227" s="279"/>
      <c r="L227" s="279"/>
      <c r="M227" s="264"/>
      <c r="N227" s="301"/>
      <c r="O227" s="299"/>
      <c r="P227" s="20"/>
      <c r="Q227" s="20"/>
      <c r="R227" s="20"/>
      <c r="S227" s="20"/>
      <c r="T227" s="260">
        <f t="shared" si="11"/>
        <v>0</v>
      </c>
    </row>
    <row r="228" spans="1:22" ht="15.75" thickBot="1" x14ac:dyDescent="0.3">
      <c r="A228" s="429" t="s">
        <v>656</v>
      </c>
      <c r="B228" s="430"/>
      <c r="C228" s="430"/>
      <c r="D228" s="430"/>
      <c r="E228" s="430"/>
      <c r="F228" s="255" t="s">
        <v>657</v>
      </c>
      <c r="G228" s="392">
        <v>35004096.5</v>
      </c>
      <c r="H228" s="342"/>
      <c r="I228" s="331"/>
      <c r="J228" s="264"/>
      <c r="K228" s="279"/>
      <c r="L228" s="295">
        <v>765924.72</v>
      </c>
      <c r="M228" s="269"/>
      <c r="N228" s="302"/>
      <c r="O228" s="96">
        <v>1902274.21</v>
      </c>
      <c r="P228" s="20"/>
      <c r="Q228" s="20"/>
      <c r="R228" s="20"/>
      <c r="S228" s="20"/>
      <c r="T228" s="260">
        <f t="shared" si="11"/>
        <v>2668198.9299999997</v>
      </c>
    </row>
    <row r="229" spans="1:22" ht="15.75" hidden="1" thickBot="1" x14ac:dyDescent="0.3">
      <c r="A229" s="423" t="s">
        <v>273</v>
      </c>
      <c r="B229" s="424"/>
      <c r="C229" s="424"/>
      <c r="D229" s="424"/>
      <c r="E229" s="425"/>
      <c r="F229" s="8" t="s">
        <v>274</v>
      </c>
      <c r="G229" s="392"/>
      <c r="H229" s="342"/>
      <c r="I229" s="335"/>
      <c r="J229" s="256"/>
      <c r="K229" s="285"/>
      <c r="L229" s="286"/>
      <c r="M229" s="266"/>
      <c r="N229" s="303"/>
      <c r="O229" s="96"/>
      <c r="P229" s="17"/>
      <c r="Q229" s="17"/>
      <c r="R229" s="17"/>
      <c r="S229" s="17"/>
      <c r="T229" s="260">
        <f t="shared" si="11"/>
        <v>0</v>
      </c>
    </row>
    <row r="230" spans="1:22" ht="15.75" hidden="1" thickBot="1" x14ac:dyDescent="0.3">
      <c r="A230" s="401" t="s">
        <v>275</v>
      </c>
      <c r="B230" s="402"/>
      <c r="C230" s="402"/>
      <c r="D230" s="402"/>
      <c r="E230" s="403"/>
      <c r="F230" s="5" t="s">
        <v>276</v>
      </c>
      <c r="G230" s="392"/>
      <c r="H230" s="342"/>
      <c r="I230" s="335"/>
      <c r="J230" s="257"/>
      <c r="K230" s="286"/>
      <c r="L230" s="286"/>
      <c r="M230" s="266"/>
      <c r="N230" s="303"/>
      <c r="O230" s="96"/>
      <c r="P230" s="18"/>
      <c r="Q230" s="18"/>
      <c r="R230" s="18"/>
      <c r="S230" s="18"/>
      <c r="T230" s="260">
        <f t="shared" si="11"/>
        <v>0</v>
      </c>
    </row>
    <row r="231" spans="1:22" ht="15.75" hidden="1" thickBot="1" x14ac:dyDescent="0.3">
      <c r="A231" s="410" t="s">
        <v>314</v>
      </c>
      <c r="B231" s="411"/>
      <c r="C231" s="411"/>
      <c r="D231" s="411"/>
      <c r="E231" s="412"/>
      <c r="F231" s="7" t="s">
        <v>316</v>
      </c>
      <c r="G231" s="392"/>
      <c r="H231" s="343"/>
      <c r="I231" s="335"/>
      <c r="J231" s="257"/>
      <c r="K231" s="286"/>
      <c r="L231" s="286"/>
      <c r="M231" s="266"/>
      <c r="N231" s="303"/>
      <c r="O231" s="96"/>
      <c r="P231" s="18"/>
      <c r="Q231" s="18"/>
      <c r="R231" s="18"/>
      <c r="S231" s="18"/>
      <c r="T231" s="260">
        <f t="shared" si="11"/>
        <v>0</v>
      </c>
    </row>
    <row r="232" spans="1:22" ht="15.75" hidden="1" thickBot="1" x14ac:dyDescent="0.3">
      <c r="A232" s="401" t="s">
        <v>277</v>
      </c>
      <c r="B232" s="402"/>
      <c r="C232" s="402"/>
      <c r="D232" s="402"/>
      <c r="E232" s="403"/>
      <c r="F232" s="5" t="s">
        <v>278</v>
      </c>
      <c r="G232" s="392"/>
      <c r="H232" s="342"/>
      <c r="I232" s="335"/>
      <c r="J232" s="257"/>
      <c r="K232" s="286"/>
      <c r="L232" s="286"/>
      <c r="M232" s="266"/>
      <c r="N232" s="303"/>
      <c r="O232" s="96"/>
      <c r="P232" s="18"/>
      <c r="Q232" s="18"/>
      <c r="R232" s="18"/>
      <c r="S232" s="18"/>
      <c r="T232" s="260">
        <f t="shared" si="11"/>
        <v>0</v>
      </c>
    </row>
    <row r="233" spans="1:22" ht="15.75" hidden="1" thickBot="1" x14ac:dyDescent="0.3">
      <c r="A233" s="401" t="s">
        <v>279</v>
      </c>
      <c r="B233" s="402"/>
      <c r="C233" s="402"/>
      <c r="D233" s="402"/>
      <c r="E233" s="403"/>
      <c r="F233" s="5" t="s">
        <v>280</v>
      </c>
      <c r="G233" s="392"/>
      <c r="H233" s="342"/>
      <c r="I233" s="335"/>
      <c r="J233" s="258"/>
      <c r="K233" s="287"/>
      <c r="L233" s="286"/>
      <c r="M233" s="266"/>
      <c r="N233" s="303"/>
      <c r="O233" s="96"/>
      <c r="P233" s="19"/>
      <c r="Q233" s="19"/>
      <c r="R233" s="19"/>
      <c r="S233" s="19"/>
      <c r="T233" s="260">
        <f t="shared" si="11"/>
        <v>0</v>
      </c>
    </row>
    <row r="234" spans="1:22" ht="15.75" hidden="1" thickBot="1" x14ac:dyDescent="0.3">
      <c r="A234" s="407" t="s">
        <v>345</v>
      </c>
      <c r="B234" s="408"/>
      <c r="C234" s="408"/>
      <c r="D234" s="408"/>
      <c r="E234" s="409"/>
      <c r="F234" s="5" t="s">
        <v>346</v>
      </c>
      <c r="G234" s="392"/>
      <c r="H234" s="342"/>
      <c r="I234" s="335"/>
      <c r="J234" s="258"/>
      <c r="K234" s="287"/>
      <c r="L234" s="286"/>
      <c r="M234" s="266"/>
      <c r="N234" s="303"/>
      <c r="O234" s="96"/>
      <c r="P234" s="19"/>
      <c r="Q234" s="19"/>
      <c r="R234" s="19"/>
      <c r="S234" s="19"/>
      <c r="T234" s="260">
        <f t="shared" si="11"/>
        <v>0</v>
      </c>
    </row>
    <row r="235" spans="1:22" ht="15.75" hidden="1" thickBot="1" x14ac:dyDescent="0.3">
      <c r="A235" s="407" t="s">
        <v>317</v>
      </c>
      <c r="B235" s="408"/>
      <c r="C235" s="408"/>
      <c r="D235" s="408"/>
      <c r="E235" s="409"/>
      <c r="F235" s="5" t="s">
        <v>318</v>
      </c>
      <c r="G235" s="392"/>
      <c r="H235" s="342"/>
      <c r="I235" s="336"/>
      <c r="J235" s="258"/>
      <c r="K235" s="287"/>
      <c r="L235" s="287"/>
      <c r="M235" s="271"/>
      <c r="N235" s="301">
        <f>+'JUNIO 2024'!ED18</f>
        <v>6552276.2699999996</v>
      </c>
      <c r="O235" s="90"/>
      <c r="P235" s="19"/>
      <c r="Q235" s="19"/>
      <c r="R235" s="19"/>
      <c r="S235" s="19"/>
      <c r="T235" s="260">
        <f t="shared" si="11"/>
        <v>6552276.2699999996</v>
      </c>
    </row>
    <row r="236" spans="1:22" ht="15.75" thickBot="1" x14ac:dyDescent="0.3">
      <c r="A236" s="416">
        <v>2.7</v>
      </c>
      <c r="B236" s="417"/>
      <c r="C236" s="417"/>
      <c r="D236" s="417"/>
      <c r="E236" s="418"/>
      <c r="F236" s="77" t="s">
        <v>272</v>
      </c>
      <c r="G236" s="372">
        <f>SUM(G227:G235)</f>
        <v>35004096.5</v>
      </c>
      <c r="H236" s="393"/>
      <c r="I236" s="337">
        <f t="shared" ref="I236:N236" si="12">SUM(I227:I235)</f>
        <v>0</v>
      </c>
      <c r="J236" s="66">
        <f t="shared" si="12"/>
        <v>0</v>
      </c>
      <c r="K236" s="284">
        <f t="shared" si="12"/>
        <v>0</v>
      </c>
      <c r="L236" s="284">
        <f t="shared" si="12"/>
        <v>765924.72</v>
      </c>
      <c r="M236" s="284">
        <f t="shared" si="12"/>
        <v>0</v>
      </c>
      <c r="N236" s="81">
        <f t="shared" si="12"/>
        <v>6552276.2699999996</v>
      </c>
      <c r="O236" s="67">
        <f>SUM(O227:O235)</f>
        <v>1902274.21</v>
      </c>
      <c r="P236" s="31"/>
      <c r="Q236" s="29"/>
      <c r="R236" s="29"/>
      <c r="S236" s="29"/>
      <c r="T236" s="81">
        <f t="shared" si="11"/>
        <v>9220475.1999999993</v>
      </c>
      <c r="V236" s="89"/>
    </row>
    <row r="237" spans="1:22" ht="15.75" hidden="1" thickBot="1" x14ac:dyDescent="0.3">
      <c r="A237" s="401" t="s">
        <v>449</v>
      </c>
      <c r="B237" s="434"/>
      <c r="C237" s="434"/>
      <c r="D237" s="434"/>
      <c r="E237" s="435"/>
      <c r="F237" s="23" t="s">
        <v>450</v>
      </c>
      <c r="G237" s="376"/>
      <c r="H237" s="367"/>
      <c r="I237" s="338">
        <v>16814650.370000001</v>
      </c>
      <c r="J237" s="258"/>
      <c r="K237" s="287"/>
      <c r="L237" s="283"/>
      <c r="M237" s="265"/>
      <c r="N237" s="90">
        <f>+'JUNIO 2024'!EE18</f>
        <v>0</v>
      </c>
      <c r="O237" s="313"/>
      <c r="P237" s="72"/>
      <c r="Q237" s="72"/>
      <c r="R237" s="72"/>
      <c r="S237" s="72"/>
      <c r="T237" s="260">
        <f t="shared" si="11"/>
        <v>16814650.370000001</v>
      </c>
      <c r="V237" s="89"/>
    </row>
    <row r="238" spans="1:22" ht="15.75" hidden="1" thickBot="1" x14ac:dyDescent="0.3">
      <c r="A238" s="416">
        <v>2.8</v>
      </c>
      <c r="B238" s="417"/>
      <c r="C238" s="417"/>
      <c r="D238" s="417"/>
      <c r="E238" s="418"/>
      <c r="F238" s="104" t="s">
        <v>557</v>
      </c>
      <c r="G238" s="377"/>
      <c r="H238" s="368"/>
      <c r="I238" s="329">
        <f>SUM(I237)</f>
        <v>16814650.370000001</v>
      </c>
      <c r="J238" s="66">
        <f>SUM(J237)</f>
        <v>0</v>
      </c>
      <c r="K238" s="272"/>
      <c r="L238" s="259">
        <f>SUM(L234)</f>
        <v>0</v>
      </c>
      <c r="M238" s="259"/>
      <c r="N238" s="81">
        <f>SUM(N237)</f>
        <v>0</v>
      </c>
      <c r="O238" s="67"/>
      <c r="P238" s="31"/>
      <c r="Q238" s="29"/>
      <c r="R238" s="29"/>
      <c r="S238" s="29"/>
      <c r="T238" s="81">
        <f t="shared" si="11"/>
        <v>16814650.370000001</v>
      </c>
      <c r="V238" s="89"/>
    </row>
    <row r="239" spans="1:22" ht="15.75" hidden="1" thickBot="1" x14ac:dyDescent="0.3">
      <c r="A239" s="423"/>
      <c r="B239" s="424"/>
      <c r="C239" s="424"/>
      <c r="D239" s="424"/>
      <c r="E239" s="425"/>
      <c r="F239" s="91"/>
      <c r="G239" s="378"/>
      <c r="H239" s="369"/>
      <c r="I239" s="339"/>
      <c r="J239" s="268"/>
      <c r="K239" s="288"/>
      <c r="L239" s="291"/>
      <c r="M239" s="270"/>
      <c r="N239" s="92">
        <f>+'JUNIO 2024'!EF18</f>
        <v>0</v>
      </c>
      <c r="O239" s="92"/>
      <c r="P239" s="35"/>
      <c r="Q239" s="35"/>
      <c r="R239" s="17"/>
      <c r="S239" s="35"/>
      <c r="T239" s="260">
        <f t="shared" si="11"/>
        <v>0</v>
      </c>
    </row>
    <row r="240" spans="1:22" ht="15.75" hidden="1" thickBot="1" x14ac:dyDescent="0.3">
      <c r="A240" s="416"/>
      <c r="B240" s="417"/>
      <c r="C240" s="417"/>
      <c r="D240" s="417"/>
      <c r="E240" s="418"/>
      <c r="F240" s="79"/>
      <c r="G240" s="66"/>
      <c r="H240" s="370"/>
      <c r="I240" s="337">
        <f>SUM(I239)</f>
        <v>0</v>
      </c>
      <c r="J240" s="267"/>
      <c r="K240" s="272">
        <f>SUM(K239)</f>
        <v>0</v>
      </c>
      <c r="L240" s="293"/>
      <c r="M240" s="289"/>
      <c r="N240" s="81">
        <f>SUM(N239)</f>
        <v>0</v>
      </c>
      <c r="O240" s="67"/>
      <c r="P240" s="31">
        <f>SUM(P239)</f>
        <v>0</v>
      </c>
      <c r="Q240" s="29">
        <f>SUM(Q239)</f>
        <v>0</v>
      </c>
      <c r="R240" s="29"/>
      <c r="S240" s="29">
        <f>SUM(S239)</f>
        <v>0</v>
      </c>
      <c r="T240" s="81">
        <f t="shared" si="11"/>
        <v>0</v>
      </c>
      <c r="V240" s="89"/>
    </row>
    <row r="241" spans="1:22" ht="15.75" thickBot="1" x14ac:dyDescent="0.3">
      <c r="A241" s="426"/>
      <c r="B241" s="427"/>
      <c r="C241" s="427"/>
      <c r="D241" s="427"/>
      <c r="E241" s="428"/>
      <c r="F241" s="28" t="s">
        <v>281</v>
      </c>
      <c r="G241" s="379">
        <f>+G236+G226+G191+G122+G50</f>
        <v>1354855288</v>
      </c>
      <c r="H241" s="340"/>
      <c r="I241" s="340">
        <f>+I238+I201+I191+I122+I50</f>
        <v>48492566.690000005</v>
      </c>
      <c r="J241" s="294">
        <f>+J238+J201+J191+J122+J50+J226</f>
        <v>57561425.910000011</v>
      </c>
      <c r="K241" s="294">
        <f>+K240+K238+K236+K226+K196+K191+K122+K50</f>
        <v>73749554.090000004</v>
      </c>
      <c r="L241" s="294">
        <f>+L238+L236+L226+L201+L196+L191+L122+L50</f>
        <v>49509750.090000004</v>
      </c>
      <c r="M241" s="294">
        <f>+M240+M238+M236+M226+M196+M191+M122+M50</f>
        <v>84885305.510000005</v>
      </c>
      <c r="N241" s="294">
        <f>+N240+N238+N236+N226+N196+N191+N122+N50</f>
        <v>60391213.519999996</v>
      </c>
      <c r="O241" s="294">
        <f>+O240+O238+O236+O226+O196+O191+O122+O50</f>
        <v>71288659.360000014</v>
      </c>
      <c r="P241" s="22"/>
      <c r="Q241" s="22"/>
      <c r="R241" s="32"/>
      <c r="S241" s="32"/>
      <c r="T241" s="50">
        <f t="shared" si="11"/>
        <v>445878475.17000002</v>
      </c>
      <c r="V241" s="41"/>
    </row>
    <row r="242" spans="1:22" x14ac:dyDescent="0.25">
      <c r="A242" s="3"/>
      <c r="B242" s="3"/>
      <c r="C242" s="3"/>
      <c r="D242" s="3"/>
      <c r="E242" s="3"/>
      <c r="F242" s="74"/>
      <c r="G242" s="380"/>
      <c r="H242" s="74"/>
      <c r="I242" s="2"/>
      <c r="J242" s="262"/>
      <c r="K242" s="262"/>
      <c r="L242" s="262"/>
      <c r="M242" s="262"/>
      <c r="N242" s="103"/>
      <c r="O242" s="103"/>
      <c r="P242" s="1"/>
      <c r="Q242" s="1"/>
      <c r="R242" s="1"/>
      <c r="S242" s="1"/>
      <c r="T242" s="262"/>
    </row>
    <row r="243" spans="1:22" x14ac:dyDescent="0.25">
      <c r="A243" s="3"/>
      <c r="B243" s="3"/>
      <c r="C243" s="3"/>
      <c r="D243" s="3"/>
      <c r="E243" s="3"/>
      <c r="F243" s="74"/>
      <c r="G243" s="383"/>
      <c r="H243" s="74"/>
      <c r="I243" s="2"/>
      <c r="J243" s="262"/>
      <c r="K243" s="262"/>
      <c r="L243" s="262"/>
      <c r="M243" s="262"/>
      <c r="N243" s="1"/>
      <c r="O243" s="1"/>
      <c r="P243" s="1"/>
      <c r="Q243" s="1"/>
      <c r="R243" s="1"/>
      <c r="S243" s="1"/>
      <c r="T243" s="262"/>
      <c r="V243" s="89"/>
    </row>
    <row r="244" spans="1:22" x14ac:dyDescent="0.25">
      <c r="A244" s="3"/>
      <c r="B244" s="3"/>
      <c r="C244" s="3"/>
      <c r="D244" s="3"/>
      <c r="E244" s="3"/>
      <c r="F244" s="74"/>
      <c r="G244" s="380"/>
      <c r="H244" s="74"/>
      <c r="I244" s="2"/>
      <c r="J244" s="262"/>
      <c r="K244" s="262"/>
      <c r="L244" s="262"/>
      <c r="M244" s="262"/>
      <c r="N244" s="1"/>
      <c r="O244" s="1"/>
      <c r="P244" s="1"/>
      <c r="Q244" s="1"/>
      <c r="R244" s="1"/>
      <c r="S244" s="1"/>
      <c r="T244" s="262"/>
      <c r="V244" s="89"/>
    </row>
    <row r="245" spans="1:22" x14ac:dyDescent="0.25">
      <c r="A245" s="3"/>
      <c r="B245" s="3"/>
      <c r="C245" s="3"/>
      <c r="D245" s="3"/>
      <c r="E245" s="3"/>
      <c r="F245" s="74"/>
      <c r="G245" s="380"/>
      <c r="H245" s="74"/>
      <c r="I245" s="2"/>
      <c r="J245" s="262"/>
      <c r="K245" s="262"/>
      <c r="L245" s="262"/>
      <c r="M245" s="262"/>
      <c r="N245" s="1"/>
      <c r="O245" s="1"/>
      <c r="P245" s="1"/>
      <c r="Q245" s="1"/>
      <c r="R245" s="1"/>
      <c r="S245" s="1"/>
      <c r="T245" s="262"/>
      <c r="V245" s="89"/>
    </row>
    <row r="246" spans="1:22" x14ac:dyDescent="0.25">
      <c r="A246" s="3"/>
      <c r="B246" s="3"/>
      <c r="C246" s="3"/>
      <c r="D246" s="3"/>
      <c r="E246" s="3"/>
      <c r="F246" s="371"/>
      <c r="G246" s="381"/>
      <c r="H246" s="74"/>
      <c r="I246" s="2"/>
      <c r="J246" s="262"/>
      <c r="K246" s="262"/>
      <c r="L246" s="262"/>
      <c r="M246" s="262"/>
      <c r="N246" s="1"/>
      <c r="O246" s="1"/>
      <c r="P246" s="1"/>
      <c r="Q246" s="1"/>
      <c r="R246" s="1"/>
      <c r="S246" s="1"/>
      <c r="T246" s="262"/>
      <c r="V246" s="89"/>
    </row>
    <row r="247" spans="1:22" x14ac:dyDescent="0.25">
      <c r="A247" s="3"/>
      <c r="B247" s="3"/>
      <c r="C247" s="3"/>
      <c r="D247" s="3"/>
      <c r="E247" s="3"/>
      <c r="F247" s="74"/>
      <c r="G247" s="380"/>
      <c r="H247" s="74"/>
      <c r="I247" s="2"/>
      <c r="J247" s="262"/>
      <c r="K247" s="262"/>
      <c r="L247" s="262"/>
      <c r="M247" s="262"/>
      <c r="N247" s="1"/>
      <c r="O247" s="1"/>
      <c r="P247" s="1"/>
      <c r="Q247" s="1"/>
      <c r="R247" s="1"/>
      <c r="S247" s="1"/>
      <c r="T247" s="262"/>
      <c r="V247" s="89"/>
    </row>
    <row r="248" spans="1:22" x14ac:dyDescent="0.25">
      <c r="A248" s="3"/>
      <c r="B248" s="3"/>
      <c r="C248" s="3"/>
      <c r="D248" s="3"/>
      <c r="E248" s="3"/>
      <c r="F248" s="74"/>
      <c r="G248" s="380"/>
      <c r="H248" s="74"/>
      <c r="I248" s="2"/>
      <c r="J248" s="262"/>
      <c r="K248" s="262"/>
      <c r="L248" s="262"/>
      <c r="M248" s="262"/>
      <c r="N248" s="1"/>
      <c r="O248" s="1"/>
      <c r="P248" s="1"/>
      <c r="Q248" s="1"/>
      <c r="R248" s="1"/>
      <c r="S248" s="1"/>
      <c r="T248" s="262"/>
      <c r="V248" s="89"/>
    </row>
    <row r="249" spans="1:22" x14ac:dyDescent="0.25">
      <c r="A249" s="3"/>
      <c r="B249" s="3"/>
      <c r="C249" s="3"/>
      <c r="D249" s="3"/>
      <c r="E249" s="3"/>
      <c r="F249" s="74"/>
      <c r="G249" s="380"/>
      <c r="H249" s="74"/>
      <c r="I249" s="2"/>
      <c r="J249" s="262"/>
      <c r="K249" s="262"/>
      <c r="L249" s="262"/>
      <c r="M249" s="262"/>
      <c r="N249" s="1"/>
      <c r="O249" s="1"/>
      <c r="P249" s="1"/>
      <c r="Q249" s="1"/>
      <c r="R249" s="1"/>
      <c r="S249" s="1"/>
      <c r="T249" s="262"/>
    </row>
    <row r="250" spans="1:22" x14ac:dyDescent="0.25">
      <c r="A250" s="3"/>
      <c r="B250" s="3"/>
      <c r="C250" s="3"/>
      <c r="D250" s="3"/>
      <c r="E250" s="3"/>
      <c r="F250" s="74"/>
      <c r="G250" s="380"/>
      <c r="H250" s="74"/>
      <c r="I250" s="2"/>
      <c r="J250" s="262"/>
      <c r="K250" s="262"/>
      <c r="L250" s="262"/>
      <c r="M250" s="262"/>
      <c r="N250" s="1"/>
      <c r="O250" s="1"/>
      <c r="P250" s="1"/>
      <c r="Q250" s="1"/>
      <c r="R250" s="1"/>
      <c r="S250" s="1"/>
      <c r="T250" s="262"/>
      <c r="V250" s="101"/>
    </row>
    <row r="252" spans="1:22" x14ac:dyDescent="0.25">
      <c r="B252" s="69"/>
      <c r="C252" s="69"/>
      <c r="D252" s="69"/>
      <c r="E252" s="59"/>
      <c r="F252" s="59"/>
      <c r="G252" s="382"/>
      <c r="H252" s="59"/>
    </row>
    <row r="253" spans="1:22" x14ac:dyDescent="0.25">
      <c r="A253" s="71"/>
      <c r="B253" s="69"/>
      <c r="C253" s="69"/>
      <c r="D253" s="69"/>
      <c r="E253" s="59"/>
      <c r="F253" s="59"/>
      <c r="G253" s="382"/>
      <c r="H253" s="59"/>
    </row>
    <row r="254" spans="1:22" ht="11.25" customHeight="1" x14ac:dyDescent="0.25">
      <c r="A254" s="70"/>
      <c r="B254" s="69"/>
      <c r="C254" s="69"/>
      <c r="D254" s="69"/>
      <c r="E254" s="59"/>
      <c r="F254" s="59"/>
      <c r="G254" s="382"/>
      <c r="H254" s="59"/>
    </row>
    <row r="255" spans="1:22" ht="9.75" customHeight="1" x14ac:dyDescent="0.25">
      <c r="A255" s="70"/>
      <c r="B255" s="69"/>
      <c r="C255" s="69"/>
      <c r="D255" s="69"/>
      <c r="E255" s="59"/>
      <c r="F255" s="59"/>
      <c r="G255" s="382"/>
      <c r="H255" s="59"/>
    </row>
    <row r="256" spans="1:22" x14ac:dyDescent="0.25">
      <c r="B256" s="69"/>
      <c r="C256" s="69"/>
      <c r="D256" s="69"/>
      <c r="E256" s="59"/>
      <c r="F256" s="59"/>
      <c r="G256" s="382"/>
      <c r="H256" s="59"/>
    </row>
    <row r="257" spans="2:8" x14ac:dyDescent="0.25">
      <c r="B257" s="69"/>
      <c r="C257" s="69"/>
      <c r="D257" s="69"/>
      <c r="E257" s="59"/>
      <c r="F257" s="59"/>
      <c r="G257" s="382"/>
      <c r="H257" s="59"/>
    </row>
    <row r="258" spans="2:8" x14ac:dyDescent="0.25">
      <c r="B258" s="69"/>
      <c r="C258" s="69"/>
      <c r="D258" s="69"/>
      <c r="E258" s="59"/>
      <c r="F258" s="59"/>
      <c r="G258" s="382"/>
      <c r="H258" s="59"/>
    </row>
  </sheetData>
  <autoFilter ref="A12:V241" xr:uid="{00000000-0001-0000-0000-000000000000}">
    <filterColumn colId="0" showButton="0"/>
    <filterColumn colId="6">
      <customFilters>
        <customFilter operator="notEqual" val=" "/>
      </customFilters>
    </filterColumn>
  </autoFilter>
  <mergeCells count="253">
    <mergeCell ref="O11:O12"/>
    <mergeCell ref="A166:E166"/>
    <mergeCell ref="A193:E193"/>
    <mergeCell ref="A42:E42"/>
    <mergeCell ref="A28:E28"/>
    <mergeCell ref="A190:E190"/>
    <mergeCell ref="A198:E198"/>
    <mergeCell ref="A1:N1"/>
    <mergeCell ref="A2:N2"/>
    <mergeCell ref="A3:N3"/>
    <mergeCell ref="A4:N4"/>
    <mergeCell ref="A67:E67"/>
    <mergeCell ref="A57:E57"/>
    <mergeCell ref="A58:E58"/>
    <mergeCell ref="A59:E59"/>
    <mergeCell ref="A60:E60"/>
    <mergeCell ref="A61:E61"/>
    <mergeCell ref="A51:E51"/>
    <mergeCell ref="A52:E52"/>
    <mergeCell ref="A53:E53"/>
    <mergeCell ref="A55:E55"/>
    <mergeCell ref="A56:E56"/>
    <mergeCell ref="A40:E40"/>
    <mergeCell ref="A41:E41"/>
    <mergeCell ref="A47:E47"/>
    <mergeCell ref="A35:E35"/>
    <mergeCell ref="A37:E37"/>
    <mergeCell ref="A38:E38"/>
    <mergeCell ref="A16:E16"/>
    <mergeCell ref="A18:E18"/>
    <mergeCell ref="A19:E19"/>
    <mergeCell ref="A20:E20"/>
    <mergeCell ref="A22:E22"/>
    <mergeCell ref="A23:E23"/>
    <mergeCell ref="A32:E32"/>
    <mergeCell ref="A33:E33"/>
    <mergeCell ref="A34:E34"/>
    <mergeCell ref="A24:E24"/>
    <mergeCell ref="A25:E25"/>
    <mergeCell ref="A26:E26"/>
    <mergeCell ref="A27:E27"/>
    <mergeCell ref="A29:E29"/>
    <mergeCell ref="A30:E30"/>
    <mergeCell ref="A17:E17"/>
    <mergeCell ref="A21:E21"/>
    <mergeCell ref="A36:E36"/>
    <mergeCell ref="A31:E31"/>
    <mergeCell ref="R11:R12"/>
    <mergeCell ref="S11:S12"/>
    <mergeCell ref="T11:T12"/>
    <mergeCell ref="A50:E50"/>
    <mergeCell ref="A13:E13"/>
    <mergeCell ref="A15:E15"/>
    <mergeCell ref="M11:M12"/>
    <mergeCell ref="N11:N12"/>
    <mergeCell ref="P11:P12"/>
    <mergeCell ref="Q11:Q12"/>
    <mergeCell ref="I11:I12"/>
    <mergeCell ref="J11:J12"/>
    <mergeCell ref="K11:K12"/>
    <mergeCell ref="L11:L12"/>
    <mergeCell ref="A11:B12"/>
    <mergeCell ref="C11:C12"/>
    <mergeCell ref="D11:D12"/>
    <mergeCell ref="E11:E12"/>
    <mergeCell ref="F11:F12"/>
    <mergeCell ref="A43:E43"/>
    <mergeCell ref="A44:E44"/>
    <mergeCell ref="A46:E46"/>
    <mergeCell ref="A48:E48"/>
    <mergeCell ref="A45:E45"/>
    <mergeCell ref="A49:E49"/>
    <mergeCell ref="A75:E75"/>
    <mergeCell ref="A76:E76"/>
    <mergeCell ref="A77:E77"/>
    <mergeCell ref="A78:E78"/>
    <mergeCell ref="A62:E62"/>
    <mergeCell ref="A63:E63"/>
    <mergeCell ref="A64:E64"/>
    <mergeCell ref="A66:E66"/>
    <mergeCell ref="A79:E79"/>
    <mergeCell ref="A81:E81"/>
    <mergeCell ref="A68:E68"/>
    <mergeCell ref="A69:E69"/>
    <mergeCell ref="A70:E70"/>
    <mergeCell ref="A71:E71"/>
    <mergeCell ref="A72:E72"/>
    <mergeCell ref="A74:E74"/>
    <mergeCell ref="A73:E73"/>
    <mergeCell ref="A80:E80"/>
    <mergeCell ref="A91:E91"/>
    <mergeCell ref="A94:E94"/>
    <mergeCell ref="A95:E95"/>
    <mergeCell ref="A96:E96"/>
    <mergeCell ref="A98:E98"/>
    <mergeCell ref="A99:E99"/>
    <mergeCell ref="A102:E102"/>
    <mergeCell ref="A107:E107"/>
    <mergeCell ref="A82:E82"/>
    <mergeCell ref="A83:E83"/>
    <mergeCell ref="A85:E85"/>
    <mergeCell ref="A87:E87"/>
    <mergeCell ref="A88:E88"/>
    <mergeCell ref="A90:E90"/>
    <mergeCell ref="A92:E92"/>
    <mergeCell ref="A97:E97"/>
    <mergeCell ref="A84:E84"/>
    <mergeCell ref="A89:E89"/>
    <mergeCell ref="A93:E93"/>
    <mergeCell ref="A86:E86"/>
    <mergeCell ref="A109:E109"/>
    <mergeCell ref="A110:E110"/>
    <mergeCell ref="A111:E111"/>
    <mergeCell ref="A112:E112"/>
    <mergeCell ref="A114:E114"/>
    <mergeCell ref="A115:E115"/>
    <mergeCell ref="A119:E119"/>
    <mergeCell ref="A120:E120"/>
    <mergeCell ref="A100:E100"/>
    <mergeCell ref="A101:E101"/>
    <mergeCell ref="A104:E104"/>
    <mergeCell ref="A105:E105"/>
    <mergeCell ref="A106:E106"/>
    <mergeCell ref="A108:E108"/>
    <mergeCell ref="A103:E103"/>
    <mergeCell ref="A125:E125"/>
    <mergeCell ref="A126:E126"/>
    <mergeCell ref="A127:E127"/>
    <mergeCell ref="A128:E128"/>
    <mergeCell ref="A129:E129"/>
    <mergeCell ref="A130:E130"/>
    <mergeCell ref="A116:E116"/>
    <mergeCell ref="A117:E117"/>
    <mergeCell ref="A118:E118"/>
    <mergeCell ref="A123:E123"/>
    <mergeCell ref="A124:E124"/>
    <mergeCell ref="A122:E122"/>
    <mergeCell ref="A121:E121"/>
    <mergeCell ref="A211:E211"/>
    <mergeCell ref="A206:E206"/>
    <mergeCell ref="A207:E207"/>
    <mergeCell ref="A192:E192"/>
    <mergeCell ref="A194:E194"/>
    <mergeCell ref="A195:E195"/>
    <mergeCell ref="A131:E131"/>
    <mergeCell ref="A132:E132"/>
    <mergeCell ref="A133:E133"/>
    <mergeCell ref="A134:E134"/>
    <mergeCell ref="A135:E135"/>
    <mergeCell ref="A136:E136"/>
    <mergeCell ref="A141:E141"/>
    <mergeCell ref="A208:E208"/>
    <mergeCell ref="A209:E209"/>
    <mergeCell ref="A172:E172"/>
    <mergeCell ref="A173:E173"/>
    <mergeCell ref="A174:E174"/>
    <mergeCell ref="A175:E175"/>
    <mergeCell ref="A176:E176"/>
    <mergeCell ref="A177:E177"/>
    <mergeCell ref="A181:E181"/>
    <mergeCell ref="A188:E188"/>
    <mergeCell ref="A212:E212"/>
    <mergeCell ref="A234:E234"/>
    <mergeCell ref="A231:E231"/>
    <mergeCell ref="A232:E232"/>
    <mergeCell ref="A233:E233"/>
    <mergeCell ref="A235:E235"/>
    <mergeCell ref="A240:E240"/>
    <mergeCell ref="A239:E239"/>
    <mergeCell ref="A224:E224"/>
    <mergeCell ref="A225:E225"/>
    <mergeCell ref="A238:E238"/>
    <mergeCell ref="A227:E227"/>
    <mergeCell ref="A229:E229"/>
    <mergeCell ref="A230:E230"/>
    <mergeCell ref="A236:E236"/>
    <mergeCell ref="A237:E237"/>
    <mergeCell ref="A228:E228"/>
    <mergeCell ref="A226:E226"/>
    <mergeCell ref="A221:E221"/>
    <mergeCell ref="A222:E222"/>
    <mergeCell ref="A170:E170"/>
    <mergeCell ref="A164:E164"/>
    <mergeCell ref="A178:E178"/>
    <mergeCell ref="A179:E179"/>
    <mergeCell ref="A241:E241"/>
    <mergeCell ref="A185:E185"/>
    <mergeCell ref="A186:E186"/>
    <mergeCell ref="A187:E187"/>
    <mergeCell ref="A189:E189"/>
    <mergeCell ref="A196:E196"/>
    <mergeCell ref="A191:E191"/>
    <mergeCell ref="A223:E223"/>
    <mergeCell ref="A210:E210"/>
    <mergeCell ref="A213:E213"/>
    <mergeCell ref="A214:E214"/>
    <mergeCell ref="A215:E215"/>
    <mergeCell ref="A216:E216"/>
    <mergeCell ref="A217:E217"/>
    <mergeCell ref="A204:E204"/>
    <mergeCell ref="A205:E205"/>
    <mergeCell ref="A218:E218"/>
    <mergeCell ref="A219:E219"/>
    <mergeCell ref="A220:E220"/>
    <mergeCell ref="A199:E199"/>
    <mergeCell ref="A139:E139"/>
    <mergeCell ref="A140:E140"/>
    <mergeCell ref="A142:E142"/>
    <mergeCell ref="A143:E143"/>
    <mergeCell ref="A14:E14"/>
    <mergeCell ref="A54:E54"/>
    <mergeCell ref="A201:E201"/>
    <mergeCell ref="A197:E197"/>
    <mergeCell ref="A203:E203"/>
    <mergeCell ref="A184:E184"/>
    <mergeCell ref="A165:E165"/>
    <mergeCell ref="A167:E167"/>
    <mergeCell ref="A168:E168"/>
    <mergeCell ref="A169:E169"/>
    <mergeCell ref="A171:E171"/>
    <mergeCell ref="A158:E158"/>
    <mergeCell ref="A160:E160"/>
    <mergeCell ref="A161:E161"/>
    <mergeCell ref="A162:E162"/>
    <mergeCell ref="A163:E163"/>
    <mergeCell ref="A200:E200"/>
    <mergeCell ref="A182:E182"/>
    <mergeCell ref="A183:E183"/>
    <mergeCell ref="A202:E202"/>
    <mergeCell ref="G11:G12"/>
    <mergeCell ref="I10:T10"/>
    <mergeCell ref="H11:H12"/>
    <mergeCell ref="A65:E65"/>
    <mergeCell ref="A159:E159"/>
    <mergeCell ref="A113:E113"/>
    <mergeCell ref="A39:E39"/>
    <mergeCell ref="A180:E180"/>
    <mergeCell ref="A151:E151"/>
    <mergeCell ref="A152:E152"/>
    <mergeCell ref="A153:E153"/>
    <mergeCell ref="A154:E154"/>
    <mergeCell ref="A157:E157"/>
    <mergeCell ref="A144:E144"/>
    <mergeCell ref="A146:E146"/>
    <mergeCell ref="A147:E147"/>
    <mergeCell ref="A148:E148"/>
    <mergeCell ref="A149:E149"/>
    <mergeCell ref="A150:E150"/>
    <mergeCell ref="A156:E156"/>
    <mergeCell ref="A145:E145"/>
    <mergeCell ref="A155:E155"/>
    <mergeCell ref="A137:E137"/>
    <mergeCell ref="A138:E138"/>
  </mergeCells>
  <pageMargins left="0.23622047244094491" right="0.23622047244094491" top="0.74803149606299213" bottom="0.74803149606299213" header="0.31496062992125984" footer="0.31496062992125984"/>
  <pageSetup paperSize="5" scale="74" orientation="portrait" r:id="rId1"/>
  <ignoredErrors>
    <ignoredError sqref="Q123 N2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52"/>
  <sheetViews>
    <sheetView showGridLines="0" topLeftCell="AZ1" zoomScale="85" zoomScaleNormal="85" zoomScaleSheetLayoutView="55" workbookViewId="0">
      <selection activeCell="BH8" sqref="BH8"/>
    </sheetView>
  </sheetViews>
  <sheetFormatPr baseColWidth="10" defaultRowHeight="15" x14ac:dyDescent="0.25"/>
  <cols>
    <col min="1" max="1" width="4" customWidth="1"/>
    <col min="2" max="2" width="15.140625" customWidth="1"/>
    <col min="3" max="3" width="12.7109375" bestFit="1" customWidth="1"/>
    <col min="4" max="4" width="13.140625" customWidth="1"/>
    <col min="5" max="5" width="13.140625" bestFit="1" customWidth="1"/>
    <col min="6" max="6" width="13" bestFit="1" customWidth="1"/>
    <col min="7" max="7" width="8.140625" style="40" customWidth="1"/>
    <col min="8" max="8" width="10.28515625" bestFit="1" customWidth="1"/>
    <col min="9" max="9" width="17.28515625" bestFit="1" customWidth="1"/>
    <col min="10" max="10" width="12.5703125" bestFit="1" customWidth="1"/>
    <col min="11" max="11" width="11" bestFit="1" customWidth="1"/>
    <col min="12" max="12" width="14.28515625" bestFit="1" customWidth="1"/>
    <col min="13" max="13" width="15.85546875" bestFit="1" customWidth="1"/>
    <col min="14" max="15" width="15.85546875" customWidth="1"/>
    <col min="16" max="18" width="16.42578125" customWidth="1"/>
    <col min="19" max="19" width="16.5703125" customWidth="1"/>
    <col min="20" max="21" width="16.5703125" bestFit="1" customWidth="1"/>
    <col min="22" max="22" width="17.140625" customWidth="1"/>
    <col min="23" max="23" width="10.140625" bestFit="1" customWidth="1"/>
    <col min="24" max="24" width="11.85546875" bestFit="1" customWidth="1"/>
    <col min="25" max="25" width="11.7109375" bestFit="1" customWidth="1"/>
    <col min="26" max="26" width="7.85546875" bestFit="1" customWidth="1"/>
    <col min="27" max="27" width="9.85546875" bestFit="1" customWidth="1"/>
    <col min="28" max="28" width="14" bestFit="1" customWidth="1"/>
    <col min="29" max="29" width="16.7109375" customWidth="1"/>
    <col min="30" max="30" width="12.140625" bestFit="1" customWidth="1"/>
    <col min="31" max="31" width="13.7109375" bestFit="1" customWidth="1"/>
    <col min="32" max="32" width="10.28515625" bestFit="1" customWidth="1"/>
    <col min="33" max="33" width="11.42578125" bestFit="1" customWidth="1"/>
    <col min="34" max="34" width="7.85546875" bestFit="1" customWidth="1"/>
    <col min="35" max="35" width="12.85546875" bestFit="1" customWidth="1"/>
    <col min="36" max="36" width="12" bestFit="1" customWidth="1"/>
    <col min="37" max="37" width="11.5703125" bestFit="1" customWidth="1"/>
    <col min="38" max="38" width="10.85546875" bestFit="1" customWidth="1"/>
    <col min="39" max="39" width="12.42578125" bestFit="1" customWidth="1"/>
    <col min="40" max="40" width="12.42578125" customWidth="1"/>
    <col min="41" max="41" width="13.7109375" customWidth="1"/>
    <col min="42" max="42" width="16.5703125" bestFit="1" customWidth="1"/>
    <col min="43" max="43" width="15" bestFit="1" customWidth="1"/>
    <col min="44" max="44" width="15" customWidth="1"/>
    <col min="45" max="45" width="16.85546875" bestFit="1" customWidth="1"/>
    <col min="46" max="47" width="16.85546875" customWidth="1"/>
    <col min="48" max="48" width="15.140625" bestFit="1" customWidth="1"/>
    <col min="49" max="49" width="15.5703125" bestFit="1" customWidth="1"/>
    <col min="50" max="50" width="13.85546875" bestFit="1" customWidth="1"/>
    <col min="51" max="51" width="15.42578125" bestFit="1" customWidth="1"/>
    <col min="52" max="52" width="17.140625" customWidth="1"/>
    <col min="53" max="53" width="13.7109375" bestFit="1" customWidth="1"/>
    <col min="54" max="54" width="12.7109375" customWidth="1"/>
    <col min="55" max="56" width="14.7109375" customWidth="1"/>
    <col min="57" max="57" width="13.140625" customWidth="1"/>
    <col min="58" max="58" width="11" bestFit="1" customWidth="1"/>
    <col min="59" max="59" width="12.140625" bestFit="1" customWidth="1"/>
    <col min="60" max="60" width="12.140625" customWidth="1"/>
    <col min="61" max="61" width="11.85546875" bestFit="1" customWidth="1"/>
    <col min="62" max="62" width="14.28515625" bestFit="1" customWidth="1"/>
    <col min="63" max="63" width="14.42578125" bestFit="1" customWidth="1"/>
    <col min="64" max="64" width="8.140625" bestFit="1" customWidth="1"/>
    <col min="65" max="65" width="15.5703125" bestFit="1" customWidth="1"/>
    <col min="66" max="66" width="15.5703125" customWidth="1"/>
    <col min="67" max="67" width="12.5703125" bestFit="1" customWidth="1"/>
    <col min="68" max="68" width="10.7109375" bestFit="1" customWidth="1"/>
    <col min="69" max="69" width="13.140625" bestFit="1" customWidth="1"/>
    <col min="70" max="70" width="14" bestFit="1" customWidth="1"/>
    <col min="71" max="71" width="13.5703125" bestFit="1" customWidth="1"/>
    <col min="72" max="73" width="15.85546875" customWidth="1"/>
    <col min="74" max="74" width="11" bestFit="1" customWidth="1"/>
    <col min="75" max="75" width="13" bestFit="1" customWidth="1"/>
    <col min="76" max="76" width="13" customWidth="1"/>
    <col min="77" max="77" width="12" bestFit="1" customWidth="1"/>
    <col min="78" max="78" width="11.5703125" bestFit="1" customWidth="1"/>
    <col min="79" max="79" width="11" bestFit="1" customWidth="1"/>
    <col min="80" max="80" width="10.28515625" bestFit="1" customWidth="1"/>
    <col min="81" max="82" width="10.28515625" customWidth="1"/>
    <col min="83" max="83" width="13.140625" customWidth="1"/>
    <col min="84" max="85" width="11.7109375" bestFit="1" customWidth="1"/>
    <col min="86" max="86" width="12.5703125" bestFit="1" customWidth="1"/>
    <col min="87" max="87" width="11.140625" bestFit="1" customWidth="1"/>
    <col min="88" max="88" width="11.140625" customWidth="1"/>
    <col min="89" max="89" width="10" bestFit="1" customWidth="1"/>
    <col min="90" max="90" width="10" customWidth="1"/>
    <col min="91" max="91" width="10.7109375" bestFit="1" customWidth="1"/>
    <col min="92" max="92" width="13.140625" bestFit="1" customWidth="1"/>
    <col min="93" max="93" width="13.140625" customWidth="1"/>
    <col min="94" max="94" width="12" bestFit="1" customWidth="1"/>
    <col min="95" max="95" width="13" bestFit="1" customWidth="1"/>
    <col min="96" max="97" width="13.5703125" bestFit="1" customWidth="1"/>
    <col min="98" max="98" width="13.5703125" customWidth="1"/>
    <col min="99" max="99" width="13.5703125" bestFit="1" customWidth="1"/>
    <col min="100" max="100" width="13.5703125" style="40" bestFit="1" customWidth="1"/>
    <col min="101" max="102" width="11.140625" bestFit="1" customWidth="1"/>
    <col min="103" max="103" width="11.140625" customWidth="1"/>
    <col min="104" max="104" width="12.42578125" bestFit="1" customWidth="1"/>
    <col min="105" max="105" width="11.7109375" customWidth="1"/>
    <col min="106" max="106" width="13.85546875" style="58" bestFit="1" customWidth="1"/>
    <col min="107" max="107" width="12.85546875" bestFit="1" customWidth="1"/>
    <col min="108" max="109" width="13.140625" customWidth="1"/>
    <col min="110" max="110" width="10.7109375" bestFit="1" customWidth="1"/>
    <col min="111" max="111" width="14.140625" bestFit="1" customWidth="1"/>
    <col min="112" max="112" width="13.5703125" bestFit="1" customWidth="1"/>
    <col min="113" max="113" width="12.85546875" bestFit="1" customWidth="1"/>
    <col min="114" max="115" width="14" customWidth="1"/>
    <col min="116" max="116" width="14" bestFit="1" customWidth="1"/>
    <col min="117" max="117" width="12.5703125" bestFit="1" customWidth="1"/>
    <col min="118" max="118" width="16.42578125" bestFit="1" customWidth="1"/>
    <col min="119" max="119" width="15.42578125" bestFit="1" customWidth="1"/>
    <col min="120" max="120" width="15" customWidth="1"/>
    <col min="121" max="121" width="15.5703125" bestFit="1" customWidth="1"/>
    <col min="122" max="123" width="15.5703125" customWidth="1"/>
    <col min="124" max="124" width="17.140625" customWidth="1"/>
    <col min="125" max="125" width="15.5703125" bestFit="1" customWidth="1"/>
    <col min="126" max="126" width="12.5703125" bestFit="1" customWidth="1"/>
    <col min="127" max="127" width="14.7109375" customWidth="1"/>
    <col min="128" max="129" width="13.42578125" customWidth="1"/>
    <col min="130" max="131" width="12.5703125" bestFit="1" customWidth="1"/>
    <col min="132" max="132" width="13.42578125" customWidth="1"/>
    <col min="133" max="133" width="13" bestFit="1" customWidth="1"/>
    <col min="134" max="134" width="13" customWidth="1"/>
    <col min="135" max="135" width="13" bestFit="1" customWidth="1"/>
    <col min="136" max="136" width="4.7109375" hidden="1" customWidth="1"/>
    <col min="137" max="137" width="15" bestFit="1" customWidth="1"/>
    <col min="138" max="138" width="12.28515625" bestFit="1" customWidth="1"/>
    <col min="139" max="139" width="14.140625" bestFit="1" customWidth="1"/>
    <col min="140" max="140" width="11.5703125" bestFit="1" customWidth="1"/>
    <col min="141" max="142" width="14.140625" bestFit="1" customWidth="1"/>
    <col min="143" max="143" width="12.7109375" bestFit="1" customWidth="1"/>
  </cols>
  <sheetData>
    <row r="1" spans="1:143" s="49" customFormat="1" ht="77.25" customHeight="1" thickBot="1" x14ac:dyDescent="0.35">
      <c r="A1" s="48"/>
      <c r="B1" s="57" t="s">
        <v>452</v>
      </c>
      <c r="C1" s="54" t="s">
        <v>360</v>
      </c>
      <c r="D1" s="54" t="s">
        <v>388</v>
      </c>
      <c r="E1" s="54" t="s">
        <v>385</v>
      </c>
      <c r="F1" s="54" t="s">
        <v>584</v>
      </c>
      <c r="G1" s="54" t="s">
        <v>355</v>
      </c>
      <c r="H1" s="54" t="s">
        <v>493</v>
      </c>
      <c r="I1" s="54" t="s">
        <v>383</v>
      </c>
      <c r="J1" s="54" t="s">
        <v>472</v>
      </c>
      <c r="K1" s="54" t="s">
        <v>592</v>
      </c>
      <c r="L1" s="54" t="s">
        <v>376</v>
      </c>
      <c r="M1" s="54" t="s">
        <v>370</v>
      </c>
      <c r="N1" s="54" t="s">
        <v>587</v>
      </c>
      <c r="O1" s="54" t="s">
        <v>616</v>
      </c>
      <c r="P1" s="54" t="s">
        <v>374</v>
      </c>
      <c r="Q1" s="54" t="s">
        <v>685</v>
      </c>
      <c r="R1" s="54" t="s">
        <v>556</v>
      </c>
      <c r="S1" s="54" t="s">
        <v>49</v>
      </c>
      <c r="T1" s="54" t="s">
        <v>51</v>
      </c>
      <c r="U1" s="54" t="s">
        <v>53</v>
      </c>
      <c r="V1" s="85" t="s">
        <v>453</v>
      </c>
      <c r="W1" s="85" t="s">
        <v>386</v>
      </c>
      <c r="X1" s="85" t="s">
        <v>505</v>
      </c>
      <c r="Y1" s="85" t="s">
        <v>371</v>
      </c>
      <c r="Z1" s="85" t="s">
        <v>384</v>
      </c>
      <c r="AA1" s="85" t="s">
        <v>382</v>
      </c>
      <c r="AB1" s="85" t="s">
        <v>405</v>
      </c>
      <c r="AC1" s="85" t="s">
        <v>66</v>
      </c>
      <c r="AD1" s="85" t="s">
        <v>375</v>
      </c>
      <c r="AE1" s="85" t="s">
        <v>474</v>
      </c>
      <c r="AF1" s="85" t="s">
        <v>582</v>
      </c>
      <c r="AG1" s="85" t="s">
        <v>76</v>
      </c>
      <c r="AH1" s="85" t="s">
        <v>396</v>
      </c>
      <c r="AI1" s="85" t="s">
        <v>560</v>
      </c>
      <c r="AJ1" s="85" t="s">
        <v>507</v>
      </c>
      <c r="AK1" s="85" t="s">
        <v>394</v>
      </c>
      <c r="AL1" s="85" t="s">
        <v>88</v>
      </c>
      <c r="AM1" s="85" t="s">
        <v>379</v>
      </c>
      <c r="AN1" s="85" t="s">
        <v>612</v>
      </c>
      <c r="AO1" s="85" t="s">
        <v>565</v>
      </c>
      <c r="AP1" s="85" t="s">
        <v>495</v>
      </c>
      <c r="AQ1" s="85" t="s">
        <v>477</v>
      </c>
      <c r="AR1" s="85" t="s">
        <v>97</v>
      </c>
      <c r="AS1" s="85" t="s">
        <v>454</v>
      </c>
      <c r="AT1" s="85" t="s">
        <v>546</v>
      </c>
      <c r="AU1" s="85" t="s">
        <v>608</v>
      </c>
      <c r="AV1" s="85" t="s">
        <v>455</v>
      </c>
      <c r="AW1" s="85" t="s">
        <v>414</v>
      </c>
      <c r="AX1" s="85" t="s">
        <v>101</v>
      </c>
      <c r="AY1" s="85" t="s">
        <v>103</v>
      </c>
      <c r="AZ1" s="85" t="s">
        <v>456</v>
      </c>
      <c r="BA1" s="85" t="s">
        <v>413</v>
      </c>
      <c r="BB1" s="105" t="s">
        <v>580</v>
      </c>
      <c r="BC1" s="85" t="s">
        <v>458</v>
      </c>
      <c r="BD1" s="85" t="s">
        <v>845</v>
      </c>
      <c r="BE1" s="85" t="s">
        <v>548</v>
      </c>
      <c r="BF1" s="85" t="s">
        <v>517</v>
      </c>
      <c r="BG1" s="85" t="s">
        <v>112</v>
      </c>
      <c r="BH1" s="85" t="s">
        <v>849</v>
      </c>
      <c r="BI1" s="85" t="s">
        <v>519</v>
      </c>
      <c r="BJ1" s="85" t="s">
        <v>490</v>
      </c>
      <c r="BK1" s="105" t="s">
        <v>358</v>
      </c>
      <c r="BL1" s="85" t="s">
        <v>654</v>
      </c>
      <c r="BM1" s="85" t="s">
        <v>373</v>
      </c>
      <c r="BN1" s="85" t="s">
        <v>703</v>
      </c>
      <c r="BO1" s="85" t="s">
        <v>521</v>
      </c>
      <c r="BP1" s="87" t="s">
        <v>673</v>
      </c>
      <c r="BQ1" s="87" t="s">
        <v>390</v>
      </c>
      <c r="BR1" s="87" t="s">
        <v>435</v>
      </c>
      <c r="BS1" s="87" t="s">
        <v>427</v>
      </c>
      <c r="BT1" s="87" t="s">
        <v>460</v>
      </c>
      <c r="BU1" s="87" t="s">
        <v>609</v>
      </c>
      <c r="BV1" s="87" t="s">
        <v>143</v>
      </c>
      <c r="BW1" s="87" t="s">
        <v>145</v>
      </c>
      <c r="BX1" s="87" t="s">
        <v>551</v>
      </c>
      <c r="BY1" s="87" t="s">
        <v>398</v>
      </c>
      <c r="BZ1" s="87" t="s">
        <v>392</v>
      </c>
      <c r="CA1" s="87" t="s">
        <v>399</v>
      </c>
      <c r="CB1" s="87" t="s">
        <v>478</v>
      </c>
      <c r="CC1" s="87" t="s">
        <v>159</v>
      </c>
      <c r="CD1" s="87" t="s">
        <v>618</v>
      </c>
      <c r="CE1" s="87" t="s">
        <v>462</v>
      </c>
      <c r="CF1" s="87" t="s">
        <v>400</v>
      </c>
      <c r="CG1" s="87" t="s">
        <v>429</v>
      </c>
      <c r="CH1" s="87" t="s">
        <v>401</v>
      </c>
      <c r="CI1" s="87" t="s">
        <v>171</v>
      </c>
      <c r="CJ1" s="87" t="s">
        <v>620</v>
      </c>
      <c r="CK1" s="87" t="s">
        <v>177</v>
      </c>
      <c r="CL1" s="87" t="s">
        <v>605</v>
      </c>
      <c r="CM1" s="87" t="s">
        <v>185</v>
      </c>
      <c r="CN1" s="87" t="s">
        <v>183</v>
      </c>
      <c r="CO1" s="87" t="s">
        <v>649</v>
      </c>
      <c r="CP1" s="87" t="s">
        <v>187</v>
      </c>
      <c r="CQ1" s="87" t="s">
        <v>327</v>
      </c>
      <c r="CR1" s="87" t="s">
        <v>380</v>
      </c>
      <c r="CS1" s="87" t="s">
        <v>372</v>
      </c>
      <c r="CT1" s="87" t="s">
        <v>598</v>
      </c>
      <c r="CU1" s="87" t="s">
        <v>402</v>
      </c>
      <c r="CV1" s="87" t="s">
        <v>416</v>
      </c>
      <c r="CW1" s="87" t="s">
        <v>199</v>
      </c>
      <c r="CX1" s="87" t="s">
        <v>524</v>
      </c>
      <c r="CY1" s="87" t="s">
        <v>553</v>
      </c>
      <c r="CZ1" s="87" t="s">
        <v>205</v>
      </c>
      <c r="DA1" s="87" t="s">
        <v>436</v>
      </c>
      <c r="DB1" s="87" t="s">
        <v>404</v>
      </c>
      <c r="DC1" s="87" t="s">
        <v>213</v>
      </c>
      <c r="DD1" s="87" t="s">
        <v>340</v>
      </c>
      <c r="DE1" s="87" t="s">
        <v>538</v>
      </c>
      <c r="DF1" s="87" t="s">
        <v>464</v>
      </c>
      <c r="DG1" s="87" t="s">
        <v>417</v>
      </c>
      <c r="DH1" s="87" t="s">
        <v>415</v>
      </c>
      <c r="DI1" s="87" t="s">
        <v>499</v>
      </c>
      <c r="DJ1" s="87" t="s">
        <v>224</v>
      </c>
      <c r="DK1" s="87" t="s">
        <v>226</v>
      </c>
      <c r="DL1" s="97" t="s">
        <v>482</v>
      </c>
      <c r="DM1" s="97" t="s">
        <v>328</v>
      </c>
      <c r="DN1" s="97" t="s">
        <v>361</v>
      </c>
      <c r="DO1" s="97" t="s">
        <v>485</v>
      </c>
      <c r="DP1" s="97" t="s">
        <v>510</v>
      </c>
      <c r="DQ1" s="97" t="s">
        <v>501</v>
      </c>
      <c r="DR1" s="97" t="s">
        <v>595</v>
      </c>
      <c r="DS1" s="97" t="s">
        <v>234</v>
      </c>
      <c r="DT1" s="97" t="s">
        <v>236</v>
      </c>
      <c r="DU1" s="97" t="s">
        <v>426</v>
      </c>
      <c r="DV1" s="97" t="s">
        <v>240</v>
      </c>
      <c r="DW1" s="97" t="s">
        <v>418</v>
      </c>
      <c r="DX1" s="97" t="s">
        <v>542</v>
      </c>
      <c r="DY1" s="97" t="s">
        <v>250</v>
      </c>
      <c r="DZ1" s="97" t="s">
        <v>252</v>
      </c>
      <c r="EA1" s="97" t="s">
        <v>530</v>
      </c>
      <c r="EB1" s="97" t="s">
        <v>531</v>
      </c>
      <c r="EC1" s="97" t="s">
        <v>261</v>
      </c>
      <c r="ED1" s="97" t="s">
        <v>657</v>
      </c>
      <c r="EE1" s="97" t="s">
        <v>450</v>
      </c>
      <c r="EF1" s="97"/>
      <c r="EG1" s="99" t="s">
        <v>359</v>
      </c>
      <c r="EH1" s="109">
        <v>9648</v>
      </c>
      <c r="EI1" s="109">
        <v>9630</v>
      </c>
      <c r="EJ1" s="109">
        <v>8026</v>
      </c>
      <c r="EK1" s="155">
        <v>9664</v>
      </c>
      <c r="EL1" s="109">
        <v>9656</v>
      </c>
      <c r="EM1" s="155" t="s">
        <v>660</v>
      </c>
    </row>
    <row r="2" spans="1:143" ht="39.75" customHeight="1" x14ac:dyDescent="0.25">
      <c r="A2" s="42"/>
      <c r="B2" s="57" t="s">
        <v>369</v>
      </c>
      <c r="C2" s="75" t="s">
        <v>567</v>
      </c>
      <c r="D2" s="75" t="s">
        <v>387</v>
      </c>
      <c r="E2" s="75" t="s">
        <v>566</v>
      </c>
      <c r="F2" s="75" t="s">
        <v>583</v>
      </c>
      <c r="G2" s="75" t="s">
        <v>585</v>
      </c>
      <c r="H2" s="75" t="s">
        <v>494</v>
      </c>
      <c r="I2" s="75" t="s">
        <v>409</v>
      </c>
      <c r="J2" s="75" t="s">
        <v>473</v>
      </c>
      <c r="K2" s="75" t="s">
        <v>591</v>
      </c>
      <c r="L2" s="75" t="s">
        <v>568</v>
      </c>
      <c r="M2" s="75" t="s">
        <v>569</v>
      </c>
      <c r="N2" s="75" t="s">
        <v>586</v>
      </c>
      <c r="O2" s="75" t="s">
        <v>613</v>
      </c>
      <c r="P2" s="75" t="s">
        <v>570</v>
      </c>
      <c r="Q2" s="75" t="s">
        <v>684</v>
      </c>
      <c r="R2" s="75" t="s">
        <v>555</v>
      </c>
      <c r="S2" s="54" t="s">
        <v>571</v>
      </c>
      <c r="T2" s="75" t="s">
        <v>624</v>
      </c>
      <c r="U2" s="75" t="s">
        <v>625</v>
      </c>
      <c r="V2" s="86" t="s">
        <v>626</v>
      </c>
      <c r="W2" s="86" t="s">
        <v>627</v>
      </c>
      <c r="X2" s="86" t="s">
        <v>628</v>
      </c>
      <c r="Y2" s="86" t="s">
        <v>629</v>
      </c>
      <c r="Z2" s="86" t="s">
        <v>630</v>
      </c>
      <c r="AA2" s="86" t="s">
        <v>631</v>
      </c>
      <c r="AB2" s="86" t="s">
        <v>632</v>
      </c>
      <c r="AC2" s="86" t="s">
        <v>633</v>
      </c>
      <c r="AD2" s="86" t="s">
        <v>634</v>
      </c>
      <c r="AE2" s="86" t="s">
        <v>475</v>
      </c>
      <c r="AF2" s="86" t="s">
        <v>581</v>
      </c>
      <c r="AG2" s="86" t="s">
        <v>534</v>
      </c>
      <c r="AH2" s="86" t="s">
        <v>411</v>
      </c>
      <c r="AI2" s="86" t="s">
        <v>561</v>
      </c>
      <c r="AJ2" s="86" t="s">
        <v>506</v>
      </c>
      <c r="AK2" s="86" t="s">
        <v>393</v>
      </c>
      <c r="AL2" s="86" t="s">
        <v>420</v>
      </c>
      <c r="AM2" s="86" t="s">
        <v>562</v>
      </c>
      <c r="AN2" s="86" t="s">
        <v>611</v>
      </c>
      <c r="AO2" s="86" t="s">
        <v>564</v>
      </c>
      <c r="AP2" s="86" t="s">
        <v>496</v>
      </c>
      <c r="AQ2" s="86" t="s">
        <v>563</v>
      </c>
      <c r="AR2" s="86" t="s">
        <v>646</v>
      </c>
      <c r="AS2" s="86" t="s">
        <v>635</v>
      </c>
      <c r="AT2" s="86" t="s">
        <v>544</v>
      </c>
      <c r="AU2" s="86" t="s">
        <v>635</v>
      </c>
      <c r="AV2" s="86" t="s">
        <v>636</v>
      </c>
      <c r="AW2" s="86" t="s">
        <v>637</v>
      </c>
      <c r="AX2" s="85" t="s">
        <v>476</v>
      </c>
      <c r="AY2" s="86" t="s">
        <v>395</v>
      </c>
      <c r="AZ2" s="86" t="s">
        <v>457</v>
      </c>
      <c r="BA2" s="85" t="s">
        <v>437</v>
      </c>
      <c r="BB2" s="105" t="s">
        <v>579</v>
      </c>
      <c r="BC2" s="85" t="s">
        <v>459</v>
      </c>
      <c r="BD2" s="85" t="s">
        <v>778</v>
      </c>
      <c r="BE2" s="85" t="s">
        <v>547</v>
      </c>
      <c r="BF2" s="85" t="s">
        <v>516</v>
      </c>
      <c r="BG2" s="85" t="s">
        <v>508</v>
      </c>
      <c r="BH2" s="85" t="s">
        <v>848</v>
      </c>
      <c r="BI2" s="85" t="s">
        <v>518</v>
      </c>
      <c r="BJ2" s="85" t="s">
        <v>491</v>
      </c>
      <c r="BK2" s="105" t="s">
        <v>638</v>
      </c>
      <c r="BL2" s="85" t="s">
        <v>652</v>
      </c>
      <c r="BM2" s="86" t="s">
        <v>639</v>
      </c>
      <c r="BN2" s="86" t="s">
        <v>702</v>
      </c>
      <c r="BO2" s="86" t="s">
        <v>520</v>
      </c>
      <c r="BP2" s="88" t="s">
        <v>674</v>
      </c>
      <c r="BQ2" s="88" t="s">
        <v>389</v>
      </c>
      <c r="BR2" s="88" t="s">
        <v>434</v>
      </c>
      <c r="BS2" s="88" t="s">
        <v>640</v>
      </c>
      <c r="BT2" s="88" t="s">
        <v>461</v>
      </c>
      <c r="BU2" s="88" t="s">
        <v>610</v>
      </c>
      <c r="BV2" s="88" t="s">
        <v>535</v>
      </c>
      <c r="BW2" s="88" t="s">
        <v>641</v>
      </c>
      <c r="BX2" s="88" t="s">
        <v>550</v>
      </c>
      <c r="BY2" s="88" t="s">
        <v>397</v>
      </c>
      <c r="BZ2" s="88" t="s">
        <v>391</v>
      </c>
      <c r="CA2" s="88" t="s">
        <v>424</v>
      </c>
      <c r="CB2" s="88" t="s">
        <v>479</v>
      </c>
      <c r="CC2" s="88" t="s">
        <v>536</v>
      </c>
      <c r="CD2" s="88" t="s">
        <v>617</v>
      </c>
      <c r="CE2" s="88" t="s">
        <v>463</v>
      </c>
      <c r="CF2" s="88" t="s">
        <v>425</v>
      </c>
      <c r="CG2" s="87" t="s">
        <v>428</v>
      </c>
      <c r="CH2" s="88" t="s">
        <v>443</v>
      </c>
      <c r="CI2" s="88" t="s">
        <v>442</v>
      </c>
      <c r="CJ2" s="88" t="s">
        <v>619</v>
      </c>
      <c r="CK2" s="88" t="s">
        <v>522</v>
      </c>
      <c r="CL2" s="88" t="s">
        <v>606</v>
      </c>
      <c r="CM2" s="88" t="s">
        <v>480</v>
      </c>
      <c r="CN2" s="88" t="s">
        <v>408</v>
      </c>
      <c r="CO2" s="88" t="s">
        <v>647</v>
      </c>
      <c r="CP2" s="88" t="s">
        <v>422</v>
      </c>
      <c r="CQ2" s="88" t="s">
        <v>523</v>
      </c>
      <c r="CR2" s="88" t="s">
        <v>642</v>
      </c>
      <c r="CS2" s="88" t="s">
        <v>643</v>
      </c>
      <c r="CT2" s="88" t="s">
        <v>596</v>
      </c>
      <c r="CU2" s="88" t="s">
        <v>644</v>
      </c>
      <c r="CV2" s="88" t="s">
        <v>645</v>
      </c>
      <c r="CW2" s="87" t="s">
        <v>419</v>
      </c>
      <c r="CX2" s="87" t="s">
        <v>525</v>
      </c>
      <c r="CY2" s="87" t="s">
        <v>552</v>
      </c>
      <c r="CZ2" s="87" t="s">
        <v>492</v>
      </c>
      <c r="DA2" s="87" t="s">
        <v>431</v>
      </c>
      <c r="DB2" s="88" t="s">
        <v>403</v>
      </c>
      <c r="DC2" s="88" t="s">
        <v>481</v>
      </c>
      <c r="DD2" s="88" t="s">
        <v>440</v>
      </c>
      <c r="DE2" s="88" t="s">
        <v>537</v>
      </c>
      <c r="DF2" s="88" t="s">
        <v>465</v>
      </c>
      <c r="DG2" s="88" t="s">
        <v>650</v>
      </c>
      <c r="DH2" s="88" t="s">
        <v>651</v>
      </c>
      <c r="DI2" s="87" t="s">
        <v>500</v>
      </c>
      <c r="DJ2" s="87" t="s">
        <v>421</v>
      </c>
      <c r="DK2" s="87" t="s">
        <v>658</v>
      </c>
      <c r="DL2" s="97" t="s">
        <v>483</v>
      </c>
      <c r="DM2" s="97" t="s">
        <v>528</v>
      </c>
      <c r="DN2" s="98" t="s">
        <v>663</v>
      </c>
      <c r="DO2" s="98" t="s">
        <v>486</v>
      </c>
      <c r="DP2" s="98" t="s">
        <v>509</v>
      </c>
      <c r="DQ2" s="97" t="s">
        <v>502</v>
      </c>
      <c r="DR2" s="97" t="s">
        <v>594</v>
      </c>
      <c r="DS2" s="97" t="s">
        <v>554</v>
      </c>
      <c r="DT2" s="97" t="s">
        <v>423</v>
      </c>
      <c r="DU2" s="97" t="s">
        <v>438</v>
      </c>
      <c r="DV2" s="97" t="s">
        <v>430</v>
      </c>
      <c r="DW2" s="97" t="s">
        <v>439</v>
      </c>
      <c r="DX2" s="97" t="s">
        <v>541</v>
      </c>
      <c r="DY2" s="97" t="s">
        <v>588</v>
      </c>
      <c r="DZ2" s="97" t="s">
        <v>488</v>
      </c>
      <c r="EA2" s="97" t="s">
        <v>529</v>
      </c>
      <c r="EB2" s="97" t="s">
        <v>532</v>
      </c>
      <c r="EC2" s="97" t="s">
        <v>489</v>
      </c>
      <c r="ED2" s="97" t="s">
        <v>701</v>
      </c>
      <c r="EE2" s="97" t="s">
        <v>451</v>
      </c>
      <c r="EF2" s="97"/>
      <c r="EG2" s="97"/>
      <c r="EH2" s="110">
        <v>175</v>
      </c>
      <c r="EI2" s="143">
        <v>34689.870000000003</v>
      </c>
      <c r="EJ2" s="111">
        <v>1800</v>
      </c>
      <c r="EK2" s="145">
        <v>3422.16</v>
      </c>
      <c r="EL2" s="153">
        <v>56060.95</v>
      </c>
      <c r="EM2" s="175">
        <v>175</v>
      </c>
    </row>
    <row r="3" spans="1:143" s="58" customFormat="1" x14ac:dyDescent="0.25">
      <c r="B3" s="142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8"/>
      <c r="T3" s="167"/>
      <c r="U3" s="167"/>
      <c r="V3" s="10"/>
      <c r="W3" s="10"/>
      <c r="X3" s="10"/>
      <c r="Y3" s="10"/>
      <c r="Z3" s="10"/>
      <c r="AA3" s="10"/>
      <c r="AB3" s="10"/>
      <c r="AC3" s="11"/>
      <c r="AD3" s="167"/>
      <c r="AE3" s="16"/>
      <c r="AF3" s="16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9"/>
      <c r="AS3" s="11"/>
      <c r="AT3" s="167"/>
      <c r="AU3" s="167"/>
      <c r="AV3" s="167"/>
      <c r="AW3" s="16"/>
      <c r="AX3" s="168"/>
      <c r="AY3" s="167"/>
      <c r="AZ3" s="167"/>
      <c r="BA3" s="15"/>
      <c r="BB3" s="61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7"/>
      <c r="BN3" s="167"/>
      <c r="BO3" s="167"/>
      <c r="BP3" s="16"/>
      <c r="BQ3" s="96"/>
      <c r="BR3" s="167"/>
      <c r="BS3" s="167"/>
      <c r="BT3" s="121"/>
      <c r="BU3" s="61"/>
      <c r="BV3" s="167"/>
      <c r="BW3" s="167"/>
      <c r="BX3" s="167"/>
      <c r="BY3" s="167"/>
      <c r="BZ3" s="96"/>
      <c r="CA3" s="16"/>
      <c r="CB3" s="167"/>
      <c r="CC3" s="167"/>
      <c r="CD3" s="170"/>
      <c r="CE3" s="34"/>
      <c r="CF3" s="167"/>
      <c r="CG3" s="16"/>
      <c r="CH3" s="167"/>
      <c r="CI3" s="167"/>
      <c r="CJ3" s="167"/>
      <c r="CK3" s="167"/>
      <c r="CL3" s="167"/>
      <c r="CM3" s="167"/>
      <c r="CN3" s="16"/>
      <c r="CO3" s="16"/>
      <c r="CP3" s="16"/>
      <c r="CQ3" s="167"/>
      <c r="CR3" s="167"/>
      <c r="CS3" s="16"/>
      <c r="CT3" s="16"/>
      <c r="CU3" s="16"/>
      <c r="CV3" s="167"/>
      <c r="CW3" s="168"/>
      <c r="CX3" s="168"/>
      <c r="CY3" s="16"/>
      <c r="CZ3" s="168"/>
      <c r="DA3" s="16"/>
      <c r="DB3" s="16"/>
      <c r="DC3" s="16"/>
      <c r="DD3" s="16"/>
      <c r="DE3" s="167"/>
      <c r="DF3" s="167"/>
      <c r="DG3" s="16"/>
      <c r="DH3" s="16"/>
      <c r="DI3" s="167"/>
      <c r="DJ3" s="21"/>
      <c r="DK3" s="21"/>
      <c r="DL3" s="168"/>
      <c r="DM3" s="168"/>
      <c r="DN3" s="167"/>
      <c r="DO3" s="167"/>
      <c r="DP3" s="167"/>
      <c r="DQ3" s="171"/>
      <c r="DR3" s="171"/>
      <c r="DS3" s="167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43"/>
      <c r="EG3" s="143">
        <f t="shared" ref="EG3:EG18" si="0">SUM(C3:EF3)</f>
        <v>0</v>
      </c>
      <c r="EH3" s="146"/>
      <c r="EI3" s="143">
        <v>675</v>
      </c>
      <c r="EJ3" s="145">
        <v>175</v>
      </c>
      <c r="EK3" s="145">
        <v>175</v>
      </c>
      <c r="EL3" s="154">
        <v>4440</v>
      </c>
      <c r="EM3" s="175">
        <v>175</v>
      </c>
    </row>
    <row r="4" spans="1:143" s="58" customFormat="1" x14ac:dyDescent="0.25">
      <c r="B4" s="142" t="s">
        <v>432</v>
      </c>
      <c r="C4" s="191"/>
      <c r="D4" s="143"/>
      <c r="E4" s="145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2"/>
      <c r="T4" s="142"/>
      <c r="U4" s="142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>
        <v>175</v>
      </c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2"/>
      <c r="BQ4" s="142"/>
      <c r="BR4" s="142"/>
      <c r="BS4" s="143"/>
      <c r="BT4" s="192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2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2"/>
      <c r="DE4" s="142"/>
      <c r="DF4" s="142"/>
      <c r="DG4" s="142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>
        <f t="shared" si="0"/>
        <v>175</v>
      </c>
      <c r="EH4" s="146"/>
      <c r="EI4" s="143">
        <v>18989367.48</v>
      </c>
      <c r="EJ4" s="145">
        <v>77620.639999999999</v>
      </c>
      <c r="EK4" s="145">
        <v>95553.54</v>
      </c>
      <c r="EL4" s="154">
        <v>22506654.010000002</v>
      </c>
      <c r="EM4" s="143">
        <v>175</v>
      </c>
    </row>
    <row r="5" spans="1:143" s="240" customFormat="1" x14ac:dyDescent="0.25">
      <c r="B5" s="241" t="s">
        <v>381</v>
      </c>
      <c r="C5" s="242"/>
      <c r="D5" s="242"/>
      <c r="E5" s="231">
        <v>804676.32</v>
      </c>
      <c r="F5" s="242"/>
      <c r="G5" s="243"/>
      <c r="H5" s="242">
        <v>809001.45</v>
      </c>
      <c r="I5" s="242">
        <v>16967054.899999999</v>
      </c>
      <c r="J5" s="242">
        <v>693462.02</v>
      </c>
      <c r="K5" s="242"/>
      <c r="L5" s="242">
        <v>430609.22</v>
      </c>
      <c r="M5" s="242"/>
      <c r="N5" s="242"/>
      <c r="O5" s="242">
        <v>268239.62</v>
      </c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>
        <v>9151.5</v>
      </c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>
        <v>51150</v>
      </c>
      <c r="AX5" s="242"/>
      <c r="AY5" s="242"/>
      <c r="AZ5" s="242">
        <v>300</v>
      </c>
      <c r="BA5" s="242"/>
      <c r="BB5" s="242">
        <v>34689.870000000003</v>
      </c>
      <c r="BC5" s="242"/>
      <c r="BD5" s="242">
        <v>112879</v>
      </c>
      <c r="BE5" s="242"/>
      <c r="BF5" s="242"/>
      <c r="BG5" s="242"/>
      <c r="BH5" s="242"/>
      <c r="BI5" s="242">
        <v>8550</v>
      </c>
      <c r="BJ5" s="242"/>
      <c r="BK5" s="242">
        <v>675</v>
      </c>
      <c r="BL5" s="242"/>
      <c r="BM5" s="242"/>
      <c r="BN5" s="242"/>
      <c r="BO5" s="242"/>
      <c r="BP5" s="242"/>
      <c r="BQ5" s="242">
        <v>95359.6</v>
      </c>
      <c r="BR5" s="231"/>
      <c r="BS5" s="242"/>
      <c r="BT5" s="242"/>
      <c r="BU5" s="242"/>
      <c r="BV5" s="242"/>
      <c r="BW5" s="242"/>
      <c r="BX5" s="242"/>
      <c r="BY5" s="242"/>
      <c r="BZ5" s="242"/>
      <c r="CA5" s="242">
        <v>1770</v>
      </c>
      <c r="CB5" s="242"/>
      <c r="CD5" s="242"/>
      <c r="CE5" s="242"/>
      <c r="CF5" s="242">
        <v>1414.6</v>
      </c>
      <c r="CG5" s="242">
        <v>11329.57</v>
      </c>
      <c r="CH5" s="242"/>
      <c r="CI5" s="242"/>
      <c r="CJ5" s="242"/>
      <c r="CK5" s="242">
        <v>820</v>
      </c>
      <c r="CL5" s="242"/>
      <c r="CM5" s="242"/>
      <c r="CN5" s="242">
        <v>11739.34</v>
      </c>
      <c r="CO5" s="242"/>
      <c r="CP5" s="242">
        <v>17089</v>
      </c>
      <c r="CQ5" s="242"/>
      <c r="CR5" s="242"/>
      <c r="CS5" s="242"/>
      <c r="CT5" s="242"/>
      <c r="CU5" s="242">
        <v>1326</v>
      </c>
      <c r="CV5" s="242"/>
      <c r="CW5" s="242">
        <v>830</v>
      </c>
      <c r="CX5" s="242"/>
      <c r="CY5" s="242"/>
      <c r="CZ5" s="242"/>
      <c r="DA5" s="242">
        <v>10504.99</v>
      </c>
      <c r="DB5" s="242">
        <v>7438.43</v>
      </c>
      <c r="DC5" s="242"/>
      <c r="DD5" s="242"/>
      <c r="DE5" s="242"/>
      <c r="DF5" s="242">
        <v>480</v>
      </c>
      <c r="DG5" s="242">
        <v>36081.86</v>
      </c>
      <c r="DH5" s="242">
        <v>66097.990000000005</v>
      </c>
      <c r="DI5" s="242"/>
      <c r="DJ5" s="242">
        <v>665</v>
      </c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>
        <v>3928.49</v>
      </c>
      <c r="EA5" s="242"/>
      <c r="EB5" s="242"/>
      <c r="EC5" s="242"/>
      <c r="ED5" s="242"/>
      <c r="EE5" s="233"/>
      <c r="EF5" s="242"/>
      <c r="EG5" s="242">
        <f t="shared" si="0"/>
        <v>20457313.769999996</v>
      </c>
      <c r="EH5" s="244"/>
      <c r="EI5" s="242">
        <v>1432581.42</v>
      </c>
      <c r="EJ5" s="231"/>
      <c r="EK5" s="231">
        <v>186734.78</v>
      </c>
      <c r="EL5" s="245">
        <v>14867330.91</v>
      </c>
      <c r="EM5" s="242">
        <f>175+150</f>
        <v>325</v>
      </c>
    </row>
    <row r="6" spans="1:143" s="236" customFormat="1" x14ac:dyDescent="0.25">
      <c r="B6" s="237" t="s">
        <v>433</v>
      </c>
      <c r="C6" s="238"/>
      <c r="D6" s="238"/>
      <c r="E6" s="238"/>
      <c r="F6" s="238"/>
      <c r="G6" s="238"/>
      <c r="H6" s="238"/>
      <c r="I6" s="238">
        <v>77620.639999999999</v>
      </c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9">
        <v>175</v>
      </c>
      <c r="BC6" s="238"/>
      <c r="BD6" s="238"/>
      <c r="BE6" s="238"/>
      <c r="BF6" s="238"/>
      <c r="BG6" s="238"/>
      <c r="BH6" s="238"/>
      <c r="BI6" s="238"/>
      <c r="BJ6" s="238"/>
      <c r="BK6" s="238">
        <v>1800</v>
      </c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>
        <f t="shared" si="0"/>
        <v>79595.64</v>
      </c>
      <c r="EH6" s="146"/>
      <c r="EI6" s="143"/>
      <c r="EJ6" s="145"/>
      <c r="EK6" s="145">
        <v>2132557.7599999998</v>
      </c>
      <c r="EL6" s="154"/>
      <c r="EM6" s="143">
        <v>175</v>
      </c>
    </row>
    <row r="7" spans="1:143" s="58" customFormat="1" x14ac:dyDescent="0.25">
      <c r="B7" s="142" t="s">
        <v>466</v>
      </c>
      <c r="C7" s="143">
        <v>64258.15</v>
      </c>
      <c r="D7" s="143"/>
      <c r="E7" s="143">
        <v>13029.7</v>
      </c>
      <c r="F7" s="143"/>
      <c r="G7" s="143"/>
      <c r="H7" s="143"/>
      <c r="I7" s="143"/>
      <c r="J7" s="143"/>
      <c r="K7" s="143"/>
      <c r="L7" s="143">
        <v>103610.68</v>
      </c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>
        <v>415159.8</v>
      </c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85">
        <v>175</v>
      </c>
      <c r="BC7" s="143"/>
      <c r="BD7" s="143"/>
      <c r="BE7" s="143"/>
      <c r="BF7" s="143"/>
      <c r="BG7" s="143"/>
      <c r="BH7" s="143"/>
      <c r="BI7" s="143"/>
      <c r="BJ7" s="143"/>
      <c r="BK7" s="145">
        <v>190156.94</v>
      </c>
      <c r="BL7" s="145"/>
      <c r="BM7" s="143"/>
      <c r="BN7" s="143"/>
      <c r="BO7" s="143"/>
      <c r="BP7" s="143"/>
      <c r="BQ7" s="144">
        <v>659320.43000000005</v>
      </c>
      <c r="BR7" s="143">
        <v>29401</v>
      </c>
      <c r="BS7" s="143"/>
      <c r="BT7" s="143"/>
      <c r="BU7" s="143"/>
      <c r="BV7" s="143"/>
      <c r="BW7" s="143"/>
      <c r="BX7" s="143"/>
      <c r="BY7" s="143"/>
      <c r="BZ7" s="144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5"/>
      <c r="CQ7" s="143"/>
      <c r="CR7" s="143"/>
      <c r="CS7" s="143"/>
      <c r="CT7" s="143"/>
      <c r="CU7" s="142"/>
      <c r="CV7" s="144"/>
      <c r="CW7" s="143"/>
      <c r="CX7" s="143"/>
      <c r="CY7" s="143"/>
      <c r="CZ7" s="143"/>
      <c r="DA7" s="143"/>
      <c r="DB7" s="144"/>
      <c r="DC7" s="143"/>
      <c r="DD7" s="143"/>
      <c r="DE7" s="143"/>
      <c r="DG7" s="143">
        <v>943331.54</v>
      </c>
      <c r="DH7" s="145"/>
      <c r="DI7" s="144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>
        <f t="shared" si="0"/>
        <v>2418443.2400000002</v>
      </c>
      <c r="EH7" s="146"/>
      <c r="EI7" s="145"/>
      <c r="EJ7" s="145"/>
      <c r="EK7" s="145"/>
      <c r="EL7" s="154"/>
      <c r="EM7" s="143">
        <v>175</v>
      </c>
    </row>
    <row r="8" spans="1:143" s="58" customFormat="1" x14ac:dyDescent="0.25">
      <c r="B8" s="142" t="s">
        <v>378</v>
      </c>
      <c r="C8" s="143">
        <v>6928871.4699999997</v>
      </c>
      <c r="D8" s="143"/>
      <c r="E8" s="143">
        <v>1251589.22</v>
      </c>
      <c r="F8" s="143"/>
      <c r="G8" s="143"/>
      <c r="H8" s="143"/>
      <c r="I8" s="143"/>
      <c r="J8" s="143"/>
      <c r="K8" s="143"/>
      <c r="L8" s="143">
        <v>237518.55</v>
      </c>
      <c r="M8" s="143">
        <v>1577836.3</v>
      </c>
      <c r="N8" s="143"/>
      <c r="O8" s="143"/>
      <c r="P8" s="143"/>
      <c r="Q8" s="143"/>
      <c r="R8" s="143">
        <v>483873.24</v>
      </c>
      <c r="S8" s="143"/>
      <c r="T8" s="143"/>
      <c r="U8" s="143"/>
      <c r="V8" s="143"/>
      <c r="W8" s="143"/>
      <c r="X8" s="143"/>
      <c r="Y8" s="143">
        <v>7945874.3600000003</v>
      </c>
      <c r="Z8" s="143"/>
      <c r="AA8" s="143"/>
      <c r="AB8" s="143">
        <v>1367796.61</v>
      </c>
      <c r="AC8" s="143"/>
      <c r="AD8" s="143"/>
      <c r="AE8" s="143"/>
      <c r="AF8" s="143">
        <v>353506.03</v>
      </c>
      <c r="AG8" s="143"/>
      <c r="AH8" s="143"/>
      <c r="AI8" s="143"/>
      <c r="AJ8" s="143"/>
      <c r="AK8" s="142"/>
      <c r="AL8" s="142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>
        <v>4440</v>
      </c>
      <c r="BC8" s="143"/>
      <c r="BD8" s="143"/>
      <c r="BE8" s="143"/>
      <c r="BF8" s="143"/>
      <c r="BG8" s="143"/>
      <c r="BH8" s="143">
        <v>240818.51</v>
      </c>
      <c r="BI8" s="143"/>
      <c r="BJ8" s="143"/>
      <c r="BK8" s="143">
        <v>56060.95</v>
      </c>
      <c r="BL8" s="143"/>
      <c r="BM8" s="143"/>
      <c r="BN8" s="143">
        <v>1089605.03</v>
      </c>
      <c r="BO8" s="143"/>
      <c r="BP8" s="143"/>
      <c r="BQ8" s="143"/>
      <c r="BR8" s="143">
        <v>4669391</v>
      </c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>
        <v>481078.29</v>
      </c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>
        <v>2980271.91</v>
      </c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>
        <v>65291.68</v>
      </c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>
        <v>651186.44999999995</v>
      </c>
      <c r="EA8" s="143"/>
      <c r="EB8" s="143"/>
      <c r="EC8" s="143">
        <v>497200</v>
      </c>
      <c r="ED8" s="143">
        <v>6552276.2699999996</v>
      </c>
      <c r="EE8" s="143"/>
      <c r="EF8" s="143"/>
      <c r="EG8" s="143">
        <f t="shared" si="0"/>
        <v>37434485.870000005</v>
      </c>
      <c r="EH8" s="146"/>
      <c r="EI8" s="145"/>
      <c r="EJ8" s="145"/>
      <c r="EK8" s="145"/>
      <c r="EL8" s="154"/>
      <c r="EM8" s="142"/>
    </row>
    <row r="9" spans="1:143" s="58" customFormat="1" x14ac:dyDescent="0.25">
      <c r="B9" s="14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2"/>
      <c r="AL9" s="142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>
        <f t="shared" si="0"/>
        <v>0</v>
      </c>
      <c r="EH9" s="146"/>
      <c r="EI9" s="145"/>
      <c r="EJ9" s="145"/>
      <c r="EK9" s="145"/>
      <c r="EL9" s="154"/>
      <c r="EM9" s="142"/>
    </row>
    <row r="10" spans="1:143" s="173" customFormat="1" ht="15.75" thickBot="1" x14ac:dyDescent="0.3">
      <c r="B10" s="174" t="s">
        <v>572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4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>
        <v>175</v>
      </c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>
        <f t="shared" si="0"/>
        <v>175</v>
      </c>
      <c r="EH10" s="176">
        <f>SUM(EH2:EH7)</f>
        <v>175</v>
      </c>
      <c r="EI10" s="177">
        <f>SUM(EI2:EI9)</f>
        <v>20457313.770000003</v>
      </c>
      <c r="EJ10" s="178">
        <f>SUM(EJ2:EJ7)</f>
        <v>79595.64</v>
      </c>
      <c r="EK10" s="179">
        <f>SUM(EK2:EK7)</f>
        <v>2418443.2399999998</v>
      </c>
      <c r="EL10" s="180">
        <f>SUM(EL2:EL9)</f>
        <v>37434485.870000005</v>
      </c>
      <c r="EM10" s="180">
        <f>SUM(EM2:EM9)</f>
        <v>1200</v>
      </c>
    </row>
    <row r="11" spans="1:143" s="173" customFormat="1" ht="15.75" thickBot="1" x14ac:dyDescent="0.3">
      <c r="B11" s="174" t="s">
        <v>573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4"/>
      <c r="AL11" s="174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>
        <v>175</v>
      </c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>
        <f t="shared" si="0"/>
        <v>175</v>
      </c>
      <c r="EH11" s="181">
        <f>EG4</f>
        <v>175</v>
      </c>
      <c r="EI11" s="181">
        <f>EG5</f>
        <v>20457313.769999996</v>
      </c>
      <c r="EJ11" s="181">
        <f>EG6</f>
        <v>79595.64</v>
      </c>
      <c r="EK11" s="181">
        <f>EG7</f>
        <v>2418443.2400000002</v>
      </c>
      <c r="EL11" s="181">
        <f>EG8</f>
        <v>37434485.870000005</v>
      </c>
      <c r="EM11" s="180">
        <v>1200</v>
      </c>
    </row>
    <row r="12" spans="1:143" s="173" customFormat="1" x14ac:dyDescent="0.25">
      <c r="A12" s="173" t="s">
        <v>700</v>
      </c>
      <c r="B12" s="174" t="s">
        <v>574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4"/>
      <c r="AL12" s="174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>
        <v>175</v>
      </c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>
        <f t="shared" si="0"/>
        <v>175</v>
      </c>
      <c r="EH12" s="182">
        <f>EH10-EH11</f>
        <v>0</v>
      </c>
      <c r="EI12" s="182">
        <f>EI10-EI11</f>
        <v>0</v>
      </c>
      <c r="EJ12" s="182">
        <f>EJ10-EJ11</f>
        <v>0</v>
      </c>
      <c r="EK12" s="182">
        <f>EK10-EK11</f>
        <v>0</v>
      </c>
      <c r="EL12" s="182">
        <f>EL10-EL11</f>
        <v>0</v>
      </c>
    </row>
    <row r="13" spans="1:143" s="173" customFormat="1" x14ac:dyDescent="0.25">
      <c r="B13" s="174" t="s">
        <v>575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4"/>
      <c r="AL13" s="174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>
        <f>175+150</f>
        <v>325</v>
      </c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>
        <f t="shared" si="0"/>
        <v>325</v>
      </c>
      <c r="EK13" s="183"/>
      <c r="EL13" s="183">
        <f>SUM(EL12:EL12)</f>
        <v>0</v>
      </c>
    </row>
    <row r="14" spans="1:143" s="173" customFormat="1" x14ac:dyDescent="0.25">
      <c r="B14" s="174" t="s">
        <v>576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4"/>
      <c r="AL14" s="174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>
        <v>175</v>
      </c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>
        <f t="shared" si="0"/>
        <v>175</v>
      </c>
      <c r="EI14" s="183"/>
      <c r="EK14" s="182"/>
      <c r="EL14" s="182"/>
    </row>
    <row r="15" spans="1:143" s="173" customFormat="1" x14ac:dyDescent="0.25">
      <c r="B15" s="174" t="s">
        <v>577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4"/>
      <c r="AL15" s="174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>
        <v>175</v>
      </c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>
        <f t="shared" si="0"/>
        <v>175</v>
      </c>
      <c r="EI15" s="183"/>
      <c r="EK15" s="183"/>
    </row>
    <row r="16" spans="1:143" s="58" customFormat="1" x14ac:dyDescent="0.25">
      <c r="B16" s="142" t="s">
        <v>578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5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>
        <f t="shared" si="0"/>
        <v>0</v>
      </c>
      <c r="EI16" s="144"/>
      <c r="EK16" s="144"/>
    </row>
    <row r="17" spans="2:141" s="40" customFormat="1" x14ac:dyDescent="0.25">
      <c r="B17" s="106" t="s">
        <v>558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6"/>
      <c r="AR17" s="106"/>
      <c r="AS17" s="106"/>
      <c r="AT17" s="106"/>
      <c r="AU17" s="106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8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6"/>
      <c r="DA17" s="107"/>
      <c r="DB17" s="107"/>
      <c r="DC17" s="106"/>
      <c r="DD17" s="107"/>
      <c r="DE17" s="107"/>
      <c r="DF17" s="107"/>
      <c r="DG17" s="107"/>
      <c r="DH17" s="107"/>
      <c r="DI17" s="107"/>
      <c r="DJ17" s="107"/>
      <c r="DK17" s="107"/>
      <c r="DL17" s="108"/>
      <c r="DM17" s="108"/>
      <c r="DN17" s="107"/>
      <c r="DO17" s="108"/>
      <c r="DP17" s="108"/>
      <c r="DQ17" s="124"/>
      <c r="DR17" s="124"/>
      <c r="DS17" s="124"/>
      <c r="DT17" s="107"/>
      <c r="DU17" s="107"/>
      <c r="DV17" s="107"/>
      <c r="DW17" s="107"/>
      <c r="DX17" s="107"/>
      <c r="DY17" s="107"/>
      <c r="DZ17" s="106"/>
      <c r="EA17" s="106"/>
      <c r="EB17" s="106"/>
      <c r="EC17" s="106"/>
      <c r="ED17" s="106"/>
      <c r="EE17" s="107"/>
      <c r="EF17" s="107"/>
      <c r="EG17" s="107">
        <f t="shared" si="0"/>
        <v>0</v>
      </c>
      <c r="EH17" s="112"/>
      <c r="EI17" s="115"/>
      <c r="EK17" s="115"/>
    </row>
    <row r="18" spans="2:141" s="58" customFormat="1" x14ac:dyDescent="0.25">
      <c r="B18" s="142"/>
      <c r="C18" s="156">
        <f t="shared" ref="C18:AC18" si="1">SUM(C3:C17)</f>
        <v>6993129.6200000001</v>
      </c>
      <c r="D18" s="156">
        <f t="shared" si="1"/>
        <v>0</v>
      </c>
      <c r="E18" s="156">
        <f t="shared" si="1"/>
        <v>2069295.2399999998</v>
      </c>
      <c r="F18" s="156">
        <f t="shared" si="1"/>
        <v>0</v>
      </c>
      <c r="G18" s="156">
        <f t="shared" si="1"/>
        <v>0</v>
      </c>
      <c r="H18" s="156">
        <f t="shared" si="1"/>
        <v>809001.45</v>
      </c>
      <c r="I18" s="156">
        <f t="shared" si="1"/>
        <v>17044675.539999999</v>
      </c>
      <c r="J18" s="156">
        <f t="shared" si="1"/>
        <v>693462.02</v>
      </c>
      <c r="K18" s="156">
        <f t="shared" si="1"/>
        <v>0</v>
      </c>
      <c r="L18" s="156">
        <f t="shared" si="1"/>
        <v>771738.45</v>
      </c>
      <c r="M18" s="156">
        <f t="shared" si="1"/>
        <v>1577836.3</v>
      </c>
      <c r="N18" s="156">
        <f t="shared" si="1"/>
        <v>0</v>
      </c>
      <c r="O18" s="156">
        <f t="shared" si="1"/>
        <v>268239.62</v>
      </c>
      <c r="P18" s="156">
        <f t="shared" si="1"/>
        <v>0</v>
      </c>
      <c r="Q18" s="156">
        <f t="shared" si="1"/>
        <v>0</v>
      </c>
      <c r="R18" s="156">
        <f t="shared" si="1"/>
        <v>483873.24</v>
      </c>
      <c r="S18" s="156">
        <f t="shared" si="1"/>
        <v>0</v>
      </c>
      <c r="T18" s="156">
        <f t="shared" si="1"/>
        <v>0</v>
      </c>
      <c r="U18" s="156">
        <f t="shared" si="1"/>
        <v>0</v>
      </c>
      <c r="V18" s="156">
        <f t="shared" si="1"/>
        <v>0</v>
      </c>
      <c r="W18" s="156">
        <f t="shared" si="1"/>
        <v>0</v>
      </c>
      <c r="X18" s="156">
        <f t="shared" si="1"/>
        <v>0</v>
      </c>
      <c r="Y18" s="156">
        <f t="shared" si="1"/>
        <v>7945874.3600000003</v>
      </c>
      <c r="Z18" s="156">
        <f t="shared" si="1"/>
        <v>0</v>
      </c>
      <c r="AA18" s="156">
        <f t="shared" si="1"/>
        <v>0</v>
      </c>
      <c r="AB18" s="156">
        <f t="shared" si="1"/>
        <v>1367796.61</v>
      </c>
      <c r="AC18" s="156">
        <f t="shared" si="1"/>
        <v>9151.5</v>
      </c>
      <c r="AD18" s="156">
        <f t="shared" ref="AD18:AF18" si="2">SUM(AD3:AD17)</f>
        <v>0</v>
      </c>
      <c r="AE18" s="156">
        <f t="shared" si="2"/>
        <v>0</v>
      </c>
      <c r="AF18" s="156">
        <f t="shared" si="2"/>
        <v>768665.83000000007</v>
      </c>
      <c r="AG18" s="156">
        <f t="shared" ref="AG18" si="3">SUM(AG3:AG17)</f>
        <v>0</v>
      </c>
      <c r="AH18" s="156">
        <f t="shared" ref="AH18:AI18" si="4">SUM(AH3:AH17)</f>
        <v>0</v>
      </c>
      <c r="AI18" s="156">
        <f t="shared" si="4"/>
        <v>0</v>
      </c>
      <c r="AJ18" s="156">
        <f t="shared" ref="AJ18" si="5">SUM(AJ3:AJ17)</f>
        <v>0</v>
      </c>
      <c r="AK18" s="156">
        <f t="shared" ref="AK18:AL18" si="6">SUM(AK3:AK17)</f>
        <v>0</v>
      </c>
      <c r="AL18" s="156">
        <f t="shared" si="6"/>
        <v>0</v>
      </c>
      <c r="AM18" s="156">
        <f t="shared" ref="AM18" si="7">SUM(AM3:AM17)</f>
        <v>0</v>
      </c>
      <c r="AN18" s="156">
        <f t="shared" ref="AN18:AO18" si="8">SUM(AN3:AN17)</f>
        <v>0</v>
      </c>
      <c r="AO18" s="156">
        <f t="shared" si="8"/>
        <v>0</v>
      </c>
      <c r="AP18" s="156">
        <f t="shared" ref="AP18" si="9">SUM(AP3:AP17)</f>
        <v>0</v>
      </c>
      <c r="AQ18" s="156">
        <f t="shared" ref="AQ18:AR18" si="10">SUM(AQ3:AQ17)</f>
        <v>0</v>
      </c>
      <c r="AR18" s="156">
        <f t="shared" si="10"/>
        <v>0</v>
      </c>
      <c r="AS18" s="156">
        <f t="shared" ref="AS18" si="11">SUM(AS3:AS17)</f>
        <v>0</v>
      </c>
      <c r="AT18" s="156">
        <f t="shared" ref="AT18:AU18" si="12">SUM(AT3:AT17)</f>
        <v>0</v>
      </c>
      <c r="AU18" s="156">
        <f t="shared" si="12"/>
        <v>0</v>
      </c>
      <c r="AV18" s="156">
        <f t="shared" ref="AV18" si="13">SUM(AV3:AV17)</f>
        <v>0</v>
      </c>
      <c r="AW18" s="156">
        <f t="shared" ref="AW18:AX18" si="14">SUM(AW3:AW17)</f>
        <v>51150</v>
      </c>
      <c r="AX18" s="156">
        <f t="shared" si="14"/>
        <v>0</v>
      </c>
      <c r="AY18" s="156">
        <f t="shared" ref="AY18" si="15">SUM(AY3:AY17)</f>
        <v>0</v>
      </c>
      <c r="AZ18" s="156">
        <f t="shared" ref="AZ18:BA18" si="16">SUM(AZ3:AZ17)</f>
        <v>300</v>
      </c>
      <c r="BA18" s="156">
        <f t="shared" si="16"/>
        <v>0</v>
      </c>
      <c r="BB18" s="156">
        <f t="shared" ref="BB18" si="17">SUM(BB3:BB17)</f>
        <v>40854.870000000003</v>
      </c>
      <c r="BC18" s="156">
        <f t="shared" ref="BC18:BE18" si="18">SUM(BC3:BC17)</f>
        <v>0</v>
      </c>
      <c r="BD18" s="156">
        <f t="shared" si="18"/>
        <v>112879</v>
      </c>
      <c r="BE18" s="156">
        <f t="shared" si="18"/>
        <v>0</v>
      </c>
      <c r="BF18" s="156">
        <f t="shared" ref="BF18" si="19">SUM(BF3:BF17)</f>
        <v>0</v>
      </c>
      <c r="BG18" s="156">
        <f t="shared" ref="BG18:BI18" si="20">SUM(BG3:BG17)</f>
        <v>0</v>
      </c>
      <c r="BH18" s="156">
        <f t="shared" si="20"/>
        <v>240818.51</v>
      </c>
      <c r="BI18" s="156">
        <f t="shared" si="20"/>
        <v>8550</v>
      </c>
      <c r="BJ18" s="156">
        <f t="shared" ref="BJ18" si="21">SUM(BJ3:BJ17)</f>
        <v>0</v>
      </c>
      <c r="BK18" s="156">
        <f t="shared" ref="BK18:BL18" si="22">SUM(BK3:BK17)</f>
        <v>248692.89</v>
      </c>
      <c r="BL18" s="156">
        <f t="shared" si="22"/>
        <v>0</v>
      </c>
      <c r="BM18" s="156">
        <f t="shared" ref="BM18:BN18" si="23">SUM(BM3:BM17)</f>
        <v>0</v>
      </c>
      <c r="BN18" s="156">
        <f t="shared" si="23"/>
        <v>1089605.03</v>
      </c>
      <c r="BO18" s="156">
        <f t="shared" ref="BO18:BQ18" si="24">SUM(BO3:BO17)</f>
        <v>0</v>
      </c>
      <c r="BP18" s="156">
        <f>SUM(BP3:BP17)</f>
        <v>0</v>
      </c>
      <c r="BQ18" s="156">
        <f t="shared" si="24"/>
        <v>754680.03</v>
      </c>
      <c r="BR18" s="156">
        <f t="shared" ref="BR18" si="25">SUM(BR3:BR17)</f>
        <v>4698792</v>
      </c>
      <c r="BS18" s="156">
        <f t="shared" ref="BS18:BT18" si="26">SUM(BS3:BS17)</f>
        <v>0</v>
      </c>
      <c r="BT18" s="156">
        <f t="shared" si="26"/>
        <v>0</v>
      </c>
      <c r="BU18" s="156">
        <f t="shared" ref="BU18" si="27">SUM(BU3:BU17)</f>
        <v>0</v>
      </c>
      <c r="BV18" s="156">
        <f t="shared" ref="BV18:BW18" si="28">SUM(BV3:BV17)</f>
        <v>0</v>
      </c>
      <c r="BW18" s="156">
        <f t="shared" si="28"/>
        <v>0</v>
      </c>
      <c r="BX18" s="156">
        <f t="shared" ref="BX18" si="29">SUM(BX3:BX17)</f>
        <v>0</v>
      </c>
      <c r="BY18" s="156">
        <f t="shared" ref="BY18:BZ18" si="30">SUM(BY3:BY17)</f>
        <v>0</v>
      </c>
      <c r="BZ18" s="156">
        <f t="shared" si="30"/>
        <v>0</v>
      </c>
      <c r="CA18" s="156">
        <f t="shared" ref="CA18" si="31">SUM(CA3:CA17)</f>
        <v>1770</v>
      </c>
      <c r="CB18" s="156">
        <f t="shared" ref="CB18:CC18" si="32">SUM(CB3:CB17)</f>
        <v>0</v>
      </c>
      <c r="CC18" s="156">
        <f t="shared" si="32"/>
        <v>0</v>
      </c>
      <c r="CD18" s="156">
        <f t="shared" ref="CD18" si="33">SUM(CD3:CD17)</f>
        <v>0</v>
      </c>
      <c r="CE18" s="156">
        <f t="shared" ref="CE18:CF18" si="34">SUM(CE3:CE17)</f>
        <v>481078.29</v>
      </c>
      <c r="CF18" s="156">
        <f t="shared" si="34"/>
        <v>1414.6</v>
      </c>
      <c r="CG18" s="156">
        <f t="shared" ref="CG18" si="35">SUM(CG3:CG17)</f>
        <v>11329.57</v>
      </c>
      <c r="CH18" s="156">
        <f t="shared" ref="CH18:CI18" si="36">SUM(CH3:CH17)</f>
        <v>0</v>
      </c>
      <c r="CI18" s="156">
        <f t="shared" si="36"/>
        <v>0</v>
      </c>
      <c r="CJ18" s="156">
        <f t="shared" ref="CJ18" si="37">SUM(CJ3:CJ17)</f>
        <v>0</v>
      </c>
      <c r="CK18" s="156">
        <f t="shared" ref="CK18:CL18" si="38">SUM(CK3:CK17)</f>
        <v>820</v>
      </c>
      <c r="CL18" s="156">
        <f t="shared" si="38"/>
        <v>0</v>
      </c>
      <c r="CM18" s="156">
        <f t="shared" ref="CM18" si="39">SUM(CM3:CM17)</f>
        <v>0</v>
      </c>
      <c r="CN18" s="156">
        <f t="shared" ref="CN18:CO18" si="40">SUM(CN3:CN17)</f>
        <v>11739.34</v>
      </c>
      <c r="CO18" s="156">
        <f t="shared" si="40"/>
        <v>0</v>
      </c>
      <c r="CP18" s="156">
        <f t="shared" ref="CP18" si="41">SUM(CP3:CP17)</f>
        <v>2997360.91</v>
      </c>
      <c r="CQ18" s="156">
        <f t="shared" ref="CQ18:CR18" si="42">SUM(CQ3:CQ17)</f>
        <v>0</v>
      </c>
      <c r="CR18" s="156">
        <f t="shared" si="42"/>
        <v>0</v>
      </c>
      <c r="CS18" s="156">
        <f t="shared" ref="CS18" si="43">SUM(CS3:CS17)</f>
        <v>0</v>
      </c>
      <c r="CT18" s="156">
        <f t="shared" ref="CT18:CU18" si="44">SUM(CT3:CT17)</f>
        <v>0</v>
      </c>
      <c r="CU18" s="156">
        <f t="shared" si="44"/>
        <v>1326</v>
      </c>
      <c r="CV18" s="156">
        <f t="shared" ref="CV18" si="45">SUM(CV3:CV17)</f>
        <v>0</v>
      </c>
      <c r="CW18" s="156">
        <f t="shared" ref="CW18:CX18" si="46">SUM(CW3:CW17)</f>
        <v>830</v>
      </c>
      <c r="CX18" s="156">
        <f t="shared" si="46"/>
        <v>0</v>
      </c>
      <c r="CY18" s="156">
        <f t="shared" ref="CY18" si="47">SUM(CY3:CY17)</f>
        <v>0</v>
      </c>
      <c r="CZ18" s="156">
        <f t="shared" ref="CZ18:DA18" si="48">SUM(CZ3:CZ17)</f>
        <v>0</v>
      </c>
      <c r="DA18" s="156">
        <f t="shared" si="48"/>
        <v>10504.99</v>
      </c>
      <c r="DB18" s="156">
        <f t="shared" ref="DB18" si="49">SUM(DB3:DB17)</f>
        <v>72730.11</v>
      </c>
      <c r="DC18" s="156">
        <f t="shared" ref="DC18:DD18" si="50">SUM(DC3:DC17)</f>
        <v>0</v>
      </c>
      <c r="DD18" s="156">
        <f t="shared" si="50"/>
        <v>0</v>
      </c>
      <c r="DE18" s="156">
        <f t="shared" ref="DE18" si="51">SUM(DE3:DE17)</f>
        <v>0</v>
      </c>
      <c r="DF18" s="156">
        <f t="shared" ref="DF18:DG18" si="52">SUM(DF3:DF17)</f>
        <v>480</v>
      </c>
      <c r="DG18" s="156">
        <f t="shared" si="52"/>
        <v>979413.4</v>
      </c>
      <c r="DH18" s="156">
        <f t="shared" ref="DH18" si="53">SUM(DH3:DH17)</f>
        <v>66097.990000000005</v>
      </c>
      <c r="DI18" s="156">
        <f t="shared" ref="DI18:DJ18" si="54">SUM(DI3:DI17)</f>
        <v>0</v>
      </c>
      <c r="DJ18" s="156">
        <f t="shared" si="54"/>
        <v>665</v>
      </c>
      <c r="DK18" s="156">
        <f t="shared" ref="DK18" si="55">SUM(DK3:DK17)</f>
        <v>0</v>
      </c>
      <c r="DL18" s="156">
        <f t="shared" ref="DL18:DM18" si="56">SUM(DL3:DL17)</f>
        <v>0</v>
      </c>
      <c r="DM18" s="156">
        <f t="shared" si="56"/>
        <v>0</v>
      </c>
      <c r="DN18" s="156">
        <f t="shared" ref="DN18" si="57">SUM(DN3:DN17)</f>
        <v>0</v>
      </c>
      <c r="DO18" s="156">
        <f t="shared" ref="DO18:DP18" si="58">SUM(DO3:DO17)</f>
        <v>0</v>
      </c>
      <c r="DP18" s="156">
        <f t="shared" si="58"/>
        <v>0</v>
      </c>
      <c r="DQ18" s="156">
        <f t="shared" ref="DQ18" si="59">SUM(DQ3:DQ17)</f>
        <v>0</v>
      </c>
      <c r="DR18" s="156">
        <f t="shared" ref="DR18:DS18" si="60">SUM(DR3:DR17)</f>
        <v>0</v>
      </c>
      <c r="DS18" s="156">
        <f t="shared" si="60"/>
        <v>0</v>
      </c>
      <c r="DT18" s="156">
        <f t="shared" ref="DT18" si="61">SUM(DT3:DT17)</f>
        <v>0</v>
      </c>
      <c r="DU18" s="156">
        <f t="shared" ref="DU18:DV18" si="62">SUM(DU3:DU17)</f>
        <v>0</v>
      </c>
      <c r="DV18" s="156">
        <f t="shared" si="62"/>
        <v>0</v>
      </c>
      <c r="DW18" s="156">
        <f t="shared" ref="DW18" si="63">SUM(DW3:DW17)</f>
        <v>0</v>
      </c>
      <c r="DX18" s="156">
        <f t="shared" ref="DX18:DY18" si="64">SUM(DX3:DX17)</f>
        <v>0</v>
      </c>
      <c r="DY18" s="156">
        <f t="shared" si="64"/>
        <v>0</v>
      </c>
      <c r="DZ18" s="156">
        <f t="shared" ref="DZ18" si="65">SUM(DZ3:DZ17)</f>
        <v>655114.93999999994</v>
      </c>
      <c r="EA18" s="156">
        <f t="shared" ref="EA18:EB18" si="66">SUM(EA3:EA17)</f>
        <v>0</v>
      </c>
      <c r="EB18" s="156">
        <f t="shared" si="66"/>
        <v>0</v>
      </c>
      <c r="EC18" s="156">
        <f t="shared" ref="EC18" si="67">SUM(EC3:EC17)</f>
        <v>497200</v>
      </c>
      <c r="ED18" s="156">
        <f t="shared" ref="ED18:EE18" si="68">SUM(ED3:ED17)</f>
        <v>6552276.2699999996</v>
      </c>
      <c r="EE18" s="156">
        <f t="shared" si="68"/>
        <v>0</v>
      </c>
      <c r="EF18" s="156">
        <f t="shared" ref="EF18" si="69">SUM(EF3:EF17)</f>
        <v>0</v>
      </c>
      <c r="EG18" s="158">
        <f t="shared" si="0"/>
        <v>60391213.519999996</v>
      </c>
      <c r="EH18" s="159"/>
      <c r="EI18" s="144"/>
      <c r="EK18" s="144"/>
    </row>
    <row r="19" spans="2:141" s="40" customFormat="1" x14ac:dyDescent="0.25">
      <c r="C19" s="112"/>
      <c r="D19" s="112"/>
      <c r="E19" s="112"/>
      <c r="F19" s="112"/>
      <c r="G19" s="112"/>
      <c r="H19" s="114"/>
      <c r="I19" s="122" t="s">
        <v>777</v>
      </c>
      <c r="J19" s="112"/>
      <c r="K19" s="112"/>
      <c r="L19" s="112"/>
      <c r="M19" s="112"/>
      <c r="N19" s="112"/>
      <c r="O19" s="112"/>
      <c r="P19" s="112"/>
      <c r="Q19" s="112"/>
      <c r="R19" s="112"/>
      <c r="AL19" s="112"/>
      <c r="AP19" s="114"/>
      <c r="BB19" s="123"/>
      <c r="BJ19" s="115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DD19" s="112"/>
      <c r="DE19" s="112"/>
      <c r="DF19" s="112"/>
      <c r="DI19" s="114"/>
      <c r="DJ19" s="115"/>
      <c r="DK19" s="115"/>
      <c r="DN19" s="115"/>
      <c r="DQ19" s="116"/>
      <c r="DR19" s="116"/>
      <c r="DS19" s="116"/>
      <c r="DW19" s="112"/>
      <c r="DX19" s="112"/>
      <c r="DY19" s="112"/>
      <c r="EE19" s="112"/>
      <c r="EG19" s="115"/>
      <c r="EI19" s="115"/>
      <c r="EK19" s="76"/>
    </row>
    <row r="20" spans="2:141" s="40" customFormat="1" ht="18.75" x14ac:dyDescent="0.3">
      <c r="C20" s="112"/>
      <c r="D20" s="112"/>
      <c r="E20" s="112"/>
      <c r="F20" s="112"/>
      <c r="G20" s="112"/>
      <c r="H20" s="114"/>
      <c r="I20" s="122"/>
      <c r="J20" s="112"/>
      <c r="K20" s="112"/>
      <c r="L20" s="112"/>
      <c r="M20" s="112"/>
      <c r="N20" s="112"/>
      <c r="O20" s="112"/>
      <c r="P20" s="112"/>
      <c r="Q20" s="112"/>
      <c r="R20" s="112"/>
      <c r="T20" s="115"/>
      <c r="U20" s="112"/>
      <c r="V20" s="112"/>
      <c r="Y20" s="115"/>
      <c r="AL20" s="112"/>
      <c r="AP20" s="114"/>
      <c r="AY20" s="115"/>
      <c r="AZ20" s="115"/>
      <c r="BJ20" s="115"/>
      <c r="BK20" s="115"/>
      <c r="BM20" s="115"/>
      <c r="BN20" s="115"/>
      <c r="BO20" s="115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E20" s="112"/>
      <c r="CF20" s="112"/>
      <c r="CH20" s="112"/>
      <c r="CI20" s="112"/>
      <c r="CJ20" s="112"/>
      <c r="CK20" s="112"/>
      <c r="CL20" s="112"/>
      <c r="CN20" s="112"/>
      <c r="CO20" s="112"/>
      <c r="CP20" s="112"/>
      <c r="CQ20" s="112"/>
      <c r="DC20" s="115"/>
      <c r="DF20" s="112"/>
      <c r="DI20" s="114"/>
      <c r="DJ20" s="115"/>
      <c r="DK20" s="115"/>
      <c r="DN20" s="115"/>
      <c r="DQ20" s="116"/>
      <c r="DR20" s="116"/>
      <c r="DS20" s="116"/>
      <c r="EG20" s="117"/>
      <c r="EH20" s="76"/>
      <c r="EJ20" s="115"/>
      <c r="EK20" s="147"/>
    </row>
    <row r="21" spans="2:141" s="40" customFormat="1" x14ac:dyDescent="0.25">
      <c r="B21" s="125"/>
      <c r="C21" s="112"/>
      <c r="D21" s="112"/>
      <c r="E21" s="115"/>
      <c r="F21" s="112"/>
      <c r="G21" s="112"/>
      <c r="H21" s="118"/>
      <c r="I21" s="122"/>
      <c r="J21" s="112"/>
      <c r="K21" s="112"/>
      <c r="L21" s="112"/>
      <c r="M21" s="112"/>
      <c r="N21" s="112"/>
      <c r="O21" s="115"/>
      <c r="P21" s="112"/>
      <c r="Q21" s="112"/>
      <c r="R21" s="112"/>
      <c r="S21" s="115"/>
      <c r="T21" s="115"/>
      <c r="U21" s="115"/>
      <c r="V21" s="76"/>
      <c r="W21" s="115"/>
      <c r="Y21" s="115"/>
      <c r="AL21" s="112"/>
      <c r="AP21" s="118"/>
      <c r="AR21" s="115"/>
      <c r="AY21" s="115"/>
      <c r="AZ21" s="115"/>
      <c r="BJ21" s="115"/>
      <c r="BK21" s="115"/>
      <c r="BM21" s="115"/>
      <c r="BN21" s="115"/>
      <c r="BO21" s="115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DC21" s="115"/>
      <c r="DD21" s="112"/>
      <c r="DE21" s="112"/>
      <c r="DF21" s="112"/>
      <c r="DI21" s="118"/>
      <c r="DJ21" s="115"/>
      <c r="DK21" s="115"/>
      <c r="DN21" s="115"/>
      <c r="DQ21" s="119"/>
      <c r="DR21" s="119"/>
      <c r="DS21" s="119"/>
      <c r="EH21"/>
      <c r="EJ21" s="52"/>
    </row>
    <row r="22" spans="2:141" s="40" customFormat="1" ht="15.75" x14ac:dyDescent="0.25">
      <c r="B22" s="134"/>
      <c r="C22" s="134"/>
      <c r="D22" s="134"/>
      <c r="E22" s="115"/>
      <c r="H22" s="112"/>
      <c r="O22" s="115"/>
      <c r="S22" s="115"/>
      <c r="T22" s="115"/>
      <c r="U22" s="115"/>
      <c r="V22" s="76"/>
      <c r="W22" s="115"/>
      <c r="Y22" s="115"/>
      <c r="AR22" s="115"/>
      <c r="AY22" s="115"/>
      <c r="AZ22" s="115"/>
      <c r="BJ22" s="115"/>
      <c r="BK22" s="115"/>
      <c r="BS22" s="112"/>
      <c r="BT22" s="112"/>
      <c r="BU22" s="112"/>
      <c r="DC22" s="115"/>
      <c r="DQ22" s="115"/>
      <c r="DR22" s="115"/>
      <c r="DS22" s="115"/>
      <c r="EI22"/>
      <c r="EJ22" s="115"/>
      <c r="EK22" s="76"/>
    </row>
    <row r="23" spans="2:141" s="40" customFormat="1" ht="15.75" x14ac:dyDescent="0.25">
      <c r="B23" s="134"/>
      <c r="C23" s="135"/>
      <c r="D23" s="135"/>
      <c r="E23" s="115"/>
      <c r="F23" s="112"/>
      <c r="G23" s="112"/>
      <c r="H23" s="112"/>
      <c r="I23" s="112"/>
      <c r="J23" s="112"/>
      <c r="K23" s="112"/>
      <c r="L23" s="112"/>
      <c r="M23" s="112"/>
      <c r="N23" s="112"/>
      <c r="O23" s="115"/>
      <c r="P23" s="112"/>
      <c r="Q23" s="112"/>
      <c r="R23" s="115"/>
      <c r="S23" s="115"/>
      <c r="T23" s="115"/>
      <c r="U23" s="115"/>
      <c r="V23" s="76"/>
      <c r="W23" s="115"/>
      <c r="Y23" s="115"/>
      <c r="AL23" s="112"/>
      <c r="AO23" s="115"/>
      <c r="AR23" s="115"/>
      <c r="AY23" s="112"/>
      <c r="AZ23" s="112"/>
      <c r="BJ23" s="141"/>
      <c r="BK23" s="115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E23" s="112"/>
      <c r="CF23" s="112"/>
      <c r="CH23" s="112"/>
      <c r="CI23" s="112"/>
      <c r="CJ23" s="112"/>
      <c r="CK23" s="112"/>
      <c r="CL23" s="112"/>
      <c r="CN23" s="112"/>
      <c r="CO23" s="112"/>
      <c r="CP23" s="112"/>
      <c r="CQ23" s="112"/>
      <c r="DC23" s="115"/>
      <c r="DF23" s="112"/>
      <c r="DQ23" s="115"/>
      <c r="DR23" s="115"/>
      <c r="DS23" s="115"/>
      <c r="EG23" s="76"/>
      <c r="EI23" s="115"/>
      <c r="EJ23" s="115"/>
    </row>
    <row r="24" spans="2:141" s="40" customFormat="1" x14ac:dyDescent="0.25">
      <c r="E24" s="115"/>
      <c r="H24" s="112"/>
      <c r="O24" s="115"/>
      <c r="R24" s="115"/>
      <c r="S24" s="115"/>
      <c r="T24" s="115"/>
      <c r="U24" s="115"/>
      <c r="V24" s="112"/>
      <c r="W24" s="115"/>
      <c r="Y24" s="115"/>
      <c r="AM24" s="115"/>
      <c r="AN24" s="115"/>
      <c r="AO24" s="115"/>
      <c r="AR24" s="115"/>
      <c r="BK24" s="115"/>
      <c r="BS24" s="112"/>
      <c r="BT24" s="112"/>
      <c r="BU24" s="112"/>
      <c r="CL24" s="138"/>
      <c r="CM24" s="138"/>
      <c r="CN24" s="138"/>
      <c r="CO24" s="138"/>
      <c r="DC24" s="115"/>
      <c r="DQ24" s="115"/>
      <c r="DR24" s="115"/>
      <c r="DS24" s="115"/>
      <c r="EI24" s="115"/>
      <c r="EJ24" s="115"/>
      <c r="EK24" s="115"/>
    </row>
    <row r="25" spans="2:141" s="40" customFormat="1" x14ac:dyDescent="0.25">
      <c r="C25" s="112"/>
      <c r="D25" s="112"/>
      <c r="E25" s="115"/>
      <c r="F25" s="112"/>
      <c r="G25" s="112"/>
      <c r="I25" s="112"/>
      <c r="J25" s="112"/>
      <c r="K25" s="112"/>
      <c r="L25" s="112"/>
      <c r="M25" s="112"/>
      <c r="N25" s="112"/>
      <c r="O25" s="115"/>
      <c r="P25" s="112"/>
      <c r="Q25" s="112"/>
      <c r="R25" s="115"/>
      <c r="S25" s="115"/>
      <c r="T25" s="115"/>
      <c r="U25" s="115"/>
      <c r="V25" s="112"/>
      <c r="X25" s="115"/>
      <c r="Z25" s="115"/>
      <c r="AL25" s="112"/>
      <c r="AM25" s="115"/>
      <c r="AN25" s="115"/>
      <c r="AO25" s="115"/>
      <c r="AR25" s="115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E25" s="112"/>
      <c r="CF25" s="112"/>
      <c r="CH25" s="112"/>
      <c r="CI25" s="112"/>
      <c r="CJ25" s="112"/>
      <c r="CK25" s="112"/>
      <c r="CL25" s="139"/>
      <c r="CM25" s="138"/>
      <c r="CN25" s="112"/>
      <c r="CO25" s="112"/>
      <c r="CP25" s="112"/>
      <c r="CQ25" s="112"/>
      <c r="DC25" s="115"/>
      <c r="DF25" s="112"/>
      <c r="EH25" s="115"/>
      <c r="EJ25" s="115"/>
      <c r="EK25" s="115"/>
    </row>
    <row r="26" spans="2:141" s="40" customFormat="1" x14ac:dyDescent="0.25">
      <c r="H26" s="112"/>
      <c r="O26" s="141"/>
      <c r="U26" s="76"/>
      <c r="X26" s="115"/>
      <c r="Y26" s="76"/>
      <c r="Z26" s="115"/>
      <c r="AM26" s="115"/>
      <c r="AN26" s="115"/>
      <c r="AO26" s="115"/>
      <c r="AR26" s="115"/>
      <c r="BR26" s="118"/>
      <c r="BS26" s="112"/>
      <c r="BT26" s="112"/>
      <c r="BU26" s="112"/>
      <c r="CP26" s="115"/>
      <c r="DC26" s="115"/>
      <c r="EH26" s="115"/>
      <c r="EJ26" s="115"/>
      <c r="EK26" s="115"/>
    </row>
    <row r="27" spans="2:141" s="40" customFormat="1" x14ac:dyDescent="0.25">
      <c r="U27" s="115"/>
      <c r="X27" s="115"/>
      <c r="Z27" s="115"/>
      <c r="AM27" s="115"/>
      <c r="AN27" s="115"/>
      <c r="AO27" s="115"/>
      <c r="BS27" s="112"/>
      <c r="BT27" s="112"/>
      <c r="BU27" s="112"/>
      <c r="BV27" s="112"/>
      <c r="CP27" s="115"/>
      <c r="EH27" s="115"/>
      <c r="EJ27" s="115"/>
      <c r="EK27" s="115"/>
    </row>
    <row r="28" spans="2:141" s="40" customFormat="1" x14ac:dyDescent="0.25">
      <c r="H28" s="112"/>
      <c r="L28" s="115"/>
      <c r="U28" s="115"/>
      <c r="W28" s="76"/>
      <c r="Z28" s="115"/>
      <c r="AM28" s="115"/>
      <c r="AN28" s="115"/>
      <c r="AO28" s="115"/>
      <c r="BS28" s="112"/>
      <c r="BT28" s="112"/>
      <c r="BU28" s="112"/>
      <c r="CP28" s="115"/>
      <c r="EH28" s="115"/>
      <c r="EJ28" s="115"/>
      <c r="EK28" s="115"/>
    </row>
    <row r="29" spans="2:141" s="40" customFormat="1" x14ac:dyDescent="0.25">
      <c r="L29" s="115"/>
      <c r="U29" s="115"/>
      <c r="Y29" s="76"/>
      <c r="AM29" s="115"/>
      <c r="AN29" s="115"/>
      <c r="AO29" s="115"/>
      <c r="BR29" s="112"/>
      <c r="BS29" s="112"/>
      <c r="BT29" s="112"/>
      <c r="BU29" s="112"/>
      <c r="CP29" s="115"/>
      <c r="EH29" s="115"/>
      <c r="EJ29" s="115"/>
      <c r="EK29" s="115"/>
    </row>
    <row r="30" spans="2:141" s="40" customFormat="1" x14ac:dyDescent="0.25">
      <c r="H30" s="112"/>
      <c r="L30" s="115"/>
      <c r="U30" s="115"/>
      <c r="AM30" s="115"/>
      <c r="BS30" s="112"/>
      <c r="BT30" s="112"/>
      <c r="BU30" s="112"/>
      <c r="EH30" s="115"/>
      <c r="EJ30" s="115"/>
      <c r="EK30" s="115"/>
    </row>
    <row r="31" spans="2:141" s="40" customFormat="1" x14ac:dyDescent="0.25">
      <c r="L31" s="115"/>
      <c r="U31" s="76"/>
      <c r="AM31" s="115"/>
      <c r="BS31" s="112"/>
      <c r="BT31" s="112"/>
      <c r="BU31" s="112"/>
    </row>
    <row r="32" spans="2:141" s="40" customFormat="1" x14ac:dyDescent="0.25">
      <c r="L32" s="115"/>
      <c r="AM32" s="115"/>
      <c r="BS32" s="112"/>
      <c r="BT32" s="112"/>
      <c r="BU32" s="112"/>
    </row>
    <row r="33" spans="12:73" s="40" customFormat="1" x14ac:dyDescent="0.25">
      <c r="L33" s="115"/>
      <c r="U33" s="76"/>
      <c r="V33" s="76"/>
      <c r="AM33" s="115"/>
      <c r="BS33" s="112"/>
      <c r="BT33" s="112"/>
      <c r="BU33" s="112"/>
    </row>
    <row r="34" spans="12:73" s="40" customFormat="1" x14ac:dyDescent="0.25">
      <c r="L34" s="115"/>
      <c r="AM34" s="115"/>
      <c r="BS34" s="112"/>
      <c r="BT34" s="112"/>
      <c r="BU34" s="112"/>
    </row>
    <row r="35" spans="12:73" s="40" customFormat="1" x14ac:dyDescent="0.25">
      <c r="BS35" s="112"/>
      <c r="BT35" s="112"/>
      <c r="BU35" s="112"/>
    </row>
    <row r="36" spans="12:73" s="40" customFormat="1" x14ac:dyDescent="0.25">
      <c r="BS36" s="112"/>
      <c r="BT36" s="112"/>
      <c r="BU36" s="112"/>
    </row>
    <row r="37" spans="12:73" s="40" customFormat="1" x14ac:dyDescent="0.25">
      <c r="BS37" s="112"/>
      <c r="BT37" s="112"/>
      <c r="BU37" s="112"/>
    </row>
    <row r="38" spans="12:73" s="40" customFormat="1" x14ac:dyDescent="0.25">
      <c r="BS38" s="112"/>
      <c r="BT38" s="112"/>
      <c r="BU38" s="112"/>
    </row>
    <row r="39" spans="12:73" s="40" customFormat="1" x14ac:dyDescent="0.25">
      <c r="BS39" s="112"/>
      <c r="BT39" s="112"/>
      <c r="BU39" s="112"/>
    </row>
    <row r="40" spans="12:73" s="40" customFormat="1" x14ac:dyDescent="0.25">
      <c r="BS40" s="112"/>
      <c r="BT40" s="112"/>
      <c r="BU40" s="112"/>
    </row>
    <row r="41" spans="12:73" s="40" customFormat="1" x14ac:dyDescent="0.25">
      <c r="BS41" s="112"/>
      <c r="BT41" s="112"/>
      <c r="BU41" s="112"/>
    </row>
    <row r="42" spans="12:73" s="40" customFormat="1" x14ac:dyDescent="0.25">
      <c r="BS42" s="112"/>
      <c r="BT42" s="112"/>
      <c r="BU42" s="112"/>
    </row>
    <row r="43" spans="12:73" s="40" customFormat="1" x14ac:dyDescent="0.25">
      <c r="BS43" s="112"/>
      <c r="BT43" s="112"/>
      <c r="BU43" s="112"/>
    </row>
    <row r="44" spans="12:73" s="40" customFormat="1" x14ac:dyDescent="0.25">
      <c r="BS44" s="112"/>
      <c r="BT44" s="112"/>
      <c r="BU44" s="112"/>
    </row>
    <row r="45" spans="12:73" s="40" customFormat="1" x14ac:dyDescent="0.25">
      <c r="BT45" s="112"/>
      <c r="BU45" s="112"/>
    </row>
    <row r="46" spans="12:73" s="40" customFormat="1" x14ac:dyDescent="0.25">
      <c r="BS46" s="118"/>
    </row>
    <row r="47" spans="12:73" s="40" customFormat="1" x14ac:dyDescent="0.25">
      <c r="BT47" s="112"/>
      <c r="BU47" s="112"/>
    </row>
    <row r="48" spans="12:73" s="40" customFormat="1" x14ac:dyDescent="0.25"/>
    <row r="49" spans="40:142" x14ac:dyDescent="0.25">
      <c r="AN49" s="40"/>
      <c r="EH49" s="40"/>
      <c r="EI49" s="40"/>
      <c r="EJ49" s="40"/>
      <c r="EK49" s="40"/>
      <c r="EL49" s="40"/>
    </row>
    <row r="50" spans="40:142" x14ac:dyDescent="0.25">
      <c r="EH50" s="40"/>
      <c r="EI50" s="40"/>
      <c r="EJ50" s="40"/>
      <c r="EK50" s="40"/>
    </row>
    <row r="51" spans="40:142" x14ac:dyDescent="0.25">
      <c r="EI51" s="40"/>
      <c r="EJ51" s="40"/>
    </row>
    <row r="52" spans="40:142" x14ac:dyDescent="0.25">
      <c r="EI52" s="40"/>
    </row>
  </sheetData>
  <pageMargins left="0.23622047244094491" right="0.23622047244094491" top="0.74803149606299213" bottom="0.74803149606299213" header="0.31496062992125984" footer="0.31496062992125984"/>
  <pageSetup scale="59" orientation="landscape" r:id="rId1"/>
  <ignoredErrors>
    <ignoredError sqref="EG16:EG17 EG3:EG4 EG6 EG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C1B3-02D6-4775-AD4C-50FB0176CB54}">
  <dimension ref="A1:R48"/>
  <sheetViews>
    <sheetView zoomScaleNormal="100" workbookViewId="0">
      <selection activeCell="A9" sqref="A9"/>
    </sheetView>
  </sheetViews>
  <sheetFormatPr baseColWidth="10" defaultRowHeight="15" x14ac:dyDescent="0.25"/>
  <cols>
    <col min="1" max="1" width="14.85546875" customWidth="1"/>
    <col min="2" max="2" width="11.5703125" bestFit="1" customWidth="1"/>
    <col min="3" max="3" width="10.140625" bestFit="1" customWidth="1"/>
    <col min="4" max="4" width="14.140625" customWidth="1"/>
    <col min="5" max="6" width="15.85546875" bestFit="1" customWidth="1"/>
    <col min="7" max="7" width="19.140625" bestFit="1" customWidth="1"/>
    <col min="8" max="8" width="16.140625" customWidth="1"/>
    <col min="9" max="9" width="15.85546875" customWidth="1"/>
    <col min="10" max="10" width="11" bestFit="1" customWidth="1"/>
    <col min="11" max="11" width="13.140625" customWidth="1"/>
    <col min="12" max="12" width="9.85546875" bestFit="1" customWidth="1"/>
    <col min="13" max="13" width="11.28515625" bestFit="1" customWidth="1"/>
    <col min="14" max="14" width="12.85546875" bestFit="1" customWidth="1"/>
    <col min="15" max="15" width="15.42578125" bestFit="1" customWidth="1"/>
    <col min="16" max="16" width="13.7109375" bestFit="1" customWidth="1"/>
    <col min="17" max="17" width="14.85546875" bestFit="1" customWidth="1"/>
    <col min="18" max="18" width="14.140625" bestFit="1" customWidth="1"/>
  </cols>
  <sheetData>
    <row r="1" spans="1:18" x14ac:dyDescent="0.25">
      <c r="A1" s="136" t="s">
        <v>690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8" ht="75" x14ac:dyDescent="0.25">
      <c r="A2" s="54" t="s">
        <v>360</v>
      </c>
      <c r="B2" s="54" t="s">
        <v>385</v>
      </c>
      <c r="C2" s="54" t="s">
        <v>493</v>
      </c>
      <c r="D2" s="54" t="s">
        <v>376</v>
      </c>
      <c r="E2" s="54" t="s">
        <v>370</v>
      </c>
      <c r="F2" s="54" t="s">
        <v>616</v>
      </c>
      <c r="G2" s="54" t="s">
        <v>375</v>
      </c>
      <c r="H2" s="54" t="s">
        <v>556</v>
      </c>
      <c r="I2" s="54" t="s">
        <v>101</v>
      </c>
      <c r="J2" s="87" t="s">
        <v>435</v>
      </c>
      <c r="K2" s="87" t="s">
        <v>462</v>
      </c>
      <c r="L2" s="87" t="s">
        <v>187</v>
      </c>
      <c r="M2" s="54" t="s">
        <v>226</v>
      </c>
      <c r="N2" s="97" t="s">
        <v>261</v>
      </c>
      <c r="O2" s="54" t="s">
        <v>657</v>
      </c>
      <c r="P2" s="87" t="s">
        <v>417</v>
      </c>
      <c r="Q2" s="87" t="s">
        <v>15</v>
      </c>
    </row>
    <row r="3" spans="1:18" s="58" customFormat="1" x14ac:dyDescent="0.25">
      <c r="A3" s="162" t="s">
        <v>567</v>
      </c>
      <c r="B3" s="162" t="s">
        <v>566</v>
      </c>
      <c r="C3" s="148" t="s">
        <v>494</v>
      </c>
      <c r="D3" s="148" t="s">
        <v>568</v>
      </c>
      <c r="E3" s="148" t="s">
        <v>569</v>
      </c>
      <c r="F3" s="148" t="s">
        <v>613</v>
      </c>
      <c r="G3" s="148" t="s">
        <v>634</v>
      </c>
      <c r="H3" s="163" t="s">
        <v>555</v>
      </c>
      <c r="I3" s="148" t="s">
        <v>476</v>
      </c>
      <c r="J3" s="148" t="s">
        <v>434</v>
      </c>
      <c r="K3" s="148" t="s">
        <v>463</v>
      </c>
      <c r="L3" s="148" t="s">
        <v>422</v>
      </c>
      <c r="M3" s="148" t="s">
        <v>658</v>
      </c>
      <c r="N3" s="148" t="s">
        <v>489</v>
      </c>
      <c r="O3" s="148" t="s">
        <v>655</v>
      </c>
      <c r="P3" s="148" t="s">
        <v>650</v>
      </c>
      <c r="Q3" s="148"/>
      <c r="R3" s="144"/>
    </row>
    <row r="4" spans="1:18" s="58" customFormat="1" x14ac:dyDescent="0.2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61">
        <f t="shared" ref="Q4:Q16" si="0">SUM(A4:P4)</f>
        <v>0</v>
      </c>
      <c r="R4" s="149"/>
    </row>
    <row r="5" spans="1:18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50">
        <f t="shared" si="0"/>
        <v>0</v>
      </c>
      <c r="R5" s="52"/>
    </row>
    <row r="6" spans="1:18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50">
        <f t="shared" si="0"/>
        <v>0</v>
      </c>
      <c r="R6" s="52"/>
    </row>
    <row r="7" spans="1:18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50">
        <f t="shared" si="0"/>
        <v>0</v>
      </c>
      <c r="R7" s="52"/>
    </row>
    <row r="8" spans="1:18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50">
        <f t="shared" si="0"/>
        <v>0</v>
      </c>
      <c r="R8" s="52"/>
    </row>
    <row r="9" spans="1:18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50">
        <f t="shared" si="0"/>
        <v>0</v>
      </c>
    </row>
    <row r="10" spans="1:18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50">
        <f t="shared" si="0"/>
        <v>0</v>
      </c>
    </row>
    <row r="11" spans="1:18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50">
        <f t="shared" si="0"/>
        <v>0</v>
      </c>
    </row>
    <row r="12" spans="1:18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50">
        <f t="shared" si="0"/>
        <v>0</v>
      </c>
    </row>
    <row r="13" spans="1:18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50">
        <f t="shared" si="0"/>
        <v>0</v>
      </c>
    </row>
    <row r="14" spans="1:18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50">
        <f t="shared" si="0"/>
        <v>0</v>
      </c>
    </row>
    <row r="15" spans="1:18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50">
        <f t="shared" si="0"/>
        <v>0</v>
      </c>
    </row>
    <row r="16" spans="1:18" s="42" customFormat="1" x14ac:dyDescent="0.25">
      <c r="A16" s="137">
        <f t="shared" ref="A16:P16" si="1">SUM(A4:A14)</f>
        <v>0</v>
      </c>
      <c r="B16" s="137">
        <f t="shared" si="1"/>
        <v>0</v>
      </c>
      <c r="C16" s="137">
        <f t="shared" si="1"/>
        <v>0</v>
      </c>
      <c r="D16" s="137">
        <f t="shared" si="1"/>
        <v>0</v>
      </c>
      <c r="E16" s="137">
        <f t="shared" si="1"/>
        <v>0</v>
      </c>
      <c r="F16" s="137">
        <f t="shared" si="1"/>
        <v>0</v>
      </c>
      <c r="G16" s="137">
        <f t="shared" si="1"/>
        <v>0</v>
      </c>
      <c r="H16" s="137">
        <f t="shared" si="1"/>
        <v>0</v>
      </c>
      <c r="I16" s="137">
        <f t="shared" si="1"/>
        <v>0</v>
      </c>
      <c r="J16" s="137">
        <f t="shared" si="1"/>
        <v>0</v>
      </c>
      <c r="K16" s="137">
        <f t="shared" si="1"/>
        <v>0</v>
      </c>
      <c r="L16" s="137">
        <f t="shared" si="1"/>
        <v>0</v>
      </c>
      <c r="M16" s="137">
        <f t="shared" si="1"/>
        <v>0</v>
      </c>
      <c r="N16" s="137">
        <f t="shared" si="1"/>
        <v>0</v>
      </c>
      <c r="O16" s="137">
        <f t="shared" si="1"/>
        <v>0</v>
      </c>
      <c r="P16" s="137">
        <f t="shared" si="1"/>
        <v>0</v>
      </c>
      <c r="Q16" s="150">
        <f t="shared" si="0"/>
        <v>0</v>
      </c>
    </row>
    <row r="17" spans="3:18" x14ac:dyDescent="0.25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3:18" x14ac:dyDescent="0.25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89"/>
    </row>
    <row r="19" spans="3:18" x14ac:dyDescent="0.2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3:18" x14ac:dyDescent="0.25">
      <c r="N20" s="52"/>
      <c r="O20" s="52"/>
      <c r="P20" s="89"/>
      <c r="Q20" s="52"/>
    </row>
    <row r="21" spans="3:18" x14ac:dyDescent="0.25">
      <c r="N21" s="52"/>
      <c r="O21" s="149"/>
      <c r="Q21" s="133">
        <f>SUM(Q18:Q20)</f>
        <v>0</v>
      </c>
    </row>
    <row r="22" spans="3:18" x14ac:dyDescent="0.25">
      <c r="N22" s="52"/>
      <c r="O22" s="149"/>
      <c r="P22" s="89"/>
    </row>
    <row r="23" spans="3:18" x14ac:dyDescent="0.25">
      <c r="O23" s="149"/>
      <c r="P23" s="42" t="s">
        <v>659</v>
      </c>
      <c r="Q23" s="151">
        <f>+Q16-Q21</f>
        <v>0</v>
      </c>
    </row>
    <row r="24" spans="3:18" x14ac:dyDescent="0.25">
      <c r="O24" s="149"/>
    </row>
    <row r="25" spans="3:18" x14ac:dyDescent="0.25">
      <c r="O25" s="149"/>
    </row>
    <row r="26" spans="3:18" x14ac:dyDescent="0.25">
      <c r="O26" s="149"/>
    </row>
    <row r="27" spans="3:18" x14ac:dyDescent="0.25">
      <c r="O27" s="149"/>
    </row>
    <row r="28" spans="3:18" x14ac:dyDescent="0.25">
      <c r="O28" s="149"/>
    </row>
    <row r="29" spans="3:18" x14ac:dyDescent="0.25">
      <c r="O29" s="52"/>
    </row>
    <row r="30" spans="3:18" x14ac:dyDescent="0.25">
      <c r="O30" s="52"/>
    </row>
    <row r="34" spans="3:14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3:14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3:14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3:14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3:14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3:14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3:14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3:14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3:14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3:14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3:14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3:14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3:14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spans="3:14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3:14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</sheetData>
  <pageMargins left="0.23622047244094491" right="0.23622047244094491" top="0.74803149606299213" bottom="0.74803149606299213" header="0.31496062992125984" footer="0.31496062992125984"/>
  <pageSetup scale="90" orientation="landscape" r:id="rId1"/>
  <colBreaks count="1" manualBreakCount="1">
    <brk id="9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1175-0702-4D71-BB6F-44A72F3A29D5}">
  <dimension ref="A1:R48"/>
  <sheetViews>
    <sheetView zoomScaleNormal="100" workbookViewId="0">
      <selection activeCell="A4" sqref="A4"/>
    </sheetView>
  </sheetViews>
  <sheetFormatPr baseColWidth="10" defaultRowHeight="15" x14ac:dyDescent="0.25"/>
  <cols>
    <col min="1" max="1" width="14.85546875" customWidth="1"/>
    <col min="2" max="2" width="10.140625" bestFit="1" customWidth="1"/>
    <col min="3" max="3" width="16.7109375" customWidth="1"/>
    <col min="4" max="4" width="14.140625" customWidth="1"/>
    <col min="5" max="6" width="15.85546875" bestFit="1" customWidth="1"/>
    <col min="7" max="7" width="19.140625" bestFit="1" customWidth="1"/>
    <col min="8" max="8" width="12.28515625" customWidth="1"/>
    <col min="9" max="9" width="15.85546875" customWidth="1"/>
    <col min="10" max="10" width="13.7109375" bestFit="1" customWidth="1"/>
    <col min="11" max="12" width="13.140625" customWidth="1"/>
    <col min="13" max="13" width="15.85546875" customWidth="1"/>
    <col min="14" max="14" width="13.7109375" bestFit="1" customWidth="1"/>
    <col min="15" max="15" width="15.42578125" bestFit="1" customWidth="1"/>
    <col min="16" max="16" width="13.7109375" bestFit="1" customWidth="1"/>
    <col min="17" max="17" width="14.85546875" bestFit="1" customWidth="1"/>
    <col min="18" max="18" width="14.140625" bestFit="1" customWidth="1"/>
  </cols>
  <sheetData>
    <row r="1" spans="1:18" x14ac:dyDescent="0.25">
      <c r="A1" s="136" t="s">
        <v>691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8" ht="75" x14ac:dyDescent="0.25">
      <c r="A2" s="54" t="s">
        <v>360</v>
      </c>
      <c r="B2" s="54" t="s">
        <v>493</v>
      </c>
      <c r="C2" s="54" t="s">
        <v>383</v>
      </c>
      <c r="D2" s="54" t="s">
        <v>376</v>
      </c>
      <c r="E2" s="54" t="s">
        <v>370</v>
      </c>
      <c r="F2" s="54" t="s">
        <v>616</v>
      </c>
      <c r="G2" s="54" t="s">
        <v>375</v>
      </c>
      <c r="H2" s="54" t="s">
        <v>556</v>
      </c>
      <c r="I2" s="54" t="s">
        <v>101</v>
      </c>
      <c r="J2" s="87" t="s">
        <v>435</v>
      </c>
      <c r="K2" s="87" t="s">
        <v>462</v>
      </c>
      <c r="L2" s="87" t="s">
        <v>187</v>
      </c>
      <c r="M2" s="54" t="s">
        <v>226</v>
      </c>
      <c r="N2" s="97" t="s">
        <v>261</v>
      </c>
      <c r="O2" s="54" t="s">
        <v>657</v>
      </c>
      <c r="P2" s="87" t="s">
        <v>417</v>
      </c>
      <c r="Q2" s="87" t="s">
        <v>15</v>
      </c>
    </row>
    <row r="3" spans="1:18" s="58" customFormat="1" x14ac:dyDescent="0.25">
      <c r="A3" s="162" t="s">
        <v>567</v>
      </c>
      <c r="B3" s="148" t="s">
        <v>494</v>
      </c>
      <c r="C3" s="148" t="s">
        <v>409</v>
      </c>
      <c r="D3" s="148" t="s">
        <v>568</v>
      </c>
      <c r="E3" s="148" t="s">
        <v>569</v>
      </c>
      <c r="F3" s="148" t="s">
        <v>613</v>
      </c>
      <c r="G3" s="148" t="s">
        <v>634</v>
      </c>
      <c r="H3" s="163" t="s">
        <v>555</v>
      </c>
      <c r="I3" s="148" t="s">
        <v>476</v>
      </c>
      <c r="J3" s="148" t="s">
        <v>434</v>
      </c>
      <c r="K3" s="148" t="s">
        <v>463</v>
      </c>
      <c r="L3" s="148" t="s">
        <v>422</v>
      </c>
      <c r="M3" s="148" t="s">
        <v>658</v>
      </c>
      <c r="N3" s="148" t="s">
        <v>489</v>
      </c>
      <c r="O3" s="148" t="s">
        <v>655</v>
      </c>
      <c r="P3" s="148" t="s">
        <v>650</v>
      </c>
      <c r="Q3" s="148"/>
      <c r="R3" s="144"/>
    </row>
    <row r="4" spans="1:18" s="58" customFormat="1" x14ac:dyDescent="0.25">
      <c r="A4" s="145"/>
      <c r="B4" s="145"/>
      <c r="C4" s="145">
        <v>77620.639999999999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61">
        <f t="shared" ref="Q4:Q16" si="0">SUM(A4:P4)</f>
        <v>77620.639999999999</v>
      </c>
      <c r="R4" s="149"/>
    </row>
    <row r="5" spans="1:18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50">
        <f t="shared" si="0"/>
        <v>0</v>
      </c>
      <c r="R5" s="52"/>
    </row>
    <row r="6" spans="1:18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50">
        <f t="shared" si="0"/>
        <v>0</v>
      </c>
      <c r="R6" s="52"/>
    </row>
    <row r="7" spans="1:18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50">
        <f t="shared" si="0"/>
        <v>0</v>
      </c>
      <c r="R7" s="52"/>
    </row>
    <row r="8" spans="1:18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50">
        <f t="shared" si="0"/>
        <v>0</v>
      </c>
      <c r="R8" s="52"/>
    </row>
    <row r="9" spans="1:18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50">
        <f t="shared" si="0"/>
        <v>0</v>
      </c>
    </row>
    <row r="10" spans="1:18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50">
        <f t="shared" si="0"/>
        <v>0</v>
      </c>
    </row>
    <row r="11" spans="1:18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50">
        <f t="shared" si="0"/>
        <v>0</v>
      </c>
    </row>
    <row r="12" spans="1:18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50">
        <f t="shared" si="0"/>
        <v>0</v>
      </c>
    </row>
    <row r="13" spans="1:18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50">
        <f t="shared" si="0"/>
        <v>0</v>
      </c>
    </row>
    <row r="14" spans="1:18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50">
        <f t="shared" si="0"/>
        <v>0</v>
      </c>
    </row>
    <row r="15" spans="1:18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50">
        <f t="shared" si="0"/>
        <v>0</v>
      </c>
    </row>
    <row r="16" spans="1:18" s="42" customFormat="1" x14ac:dyDescent="0.25">
      <c r="A16" s="137">
        <f>SUM(A4:A15)</f>
        <v>0</v>
      </c>
      <c r="B16" s="137">
        <f t="shared" ref="B16:P16" si="1">SUM(B4:B14)</f>
        <v>0</v>
      </c>
      <c r="C16" s="137">
        <f t="shared" si="1"/>
        <v>77620.639999999999</v>
      </c>
      <c r="D16" s="137">
        <f t="shared" si="1"/>
        <v>0</v>
      </c>
      <c r="E16" s="137">
        <f t="shared" si="1"/>
        <v>0</v>
      </c>
      <c r="F16" s="137">
        <f t="shared" si="1"/>
        <v>0</v>
      </c>
      <c r="G16" s="137">
        <f t="shared" si="1"/>
        <v>0</v>
      </c>
      <c r="H16" s="137">
        <f t="shared" si="1"/>
        <v>0</v>
      </c>
      <c r="I16" s="137">
        <f t="shared" si="1"/>
        <v>0</v>
      </c>
      <c r="J16" s="137">
        <f t="shared" si="1"/>
        <v>0</v>
      </c>
      <c r="K16" s="137">
        <f t="shared" si="1"/>
        <v>0</v>
      </c>
      <c r="L16" s="137">
        <f t="shared" si="1"/>
        <v>0</v>
      </c>
      <c r="M16" s="137">
        <f t="shared" si="1"/>
        <v>0</v>
      </c>
      <c r="N16" s="137">
        <f t="shared" si="1"/>
        <v>0</v>
      </c>
      <c r="O16" s="137">
        <f t="shared" si="1"/>
        <v>0</v>
      </c>
      <c r="P16" s="137">
        <f t="shared" si="1"/>
        <v>0</v>
      </c>
      <c r="Q16" s="150">
        <f t="shared" si="0"/>
        <v>77620.639999999999</v>
      </c>
    </row>
    <row r="17" spans="2:18" x14ac:dyDescent="0.25">
      <c r="B17" s="52"/>
      <c r="C17" s="52" t="s">
        <v>665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2:18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v>8416151.75</v>
      </c>
      <c r="R18" s="89"/>
    </row>
    <row r="19" spans="2:18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v>24404448.920000002</v>
      </c>
    </row>
    <row r="20" spans="2:18" x14ac:dyDescent="0.25">
      <c r="N20" s="52"/>
      <c r="O20" s="52"/>
      <c r="P20" s="89"/>
      <c r="Q20" s="52"/>
    </row>
    <row r="21" spans="2:18" x14ac:dyDescent="0.25">
      <c r="N21" s="52"/>
      <c r="O21" s="149"/>
      <c r="Q21" s="133">
        <f>SUM(Q18:Q20)</f>
        <v>32820600.670000002</v>
      </c>
    </row>
    <row r="22" spans="2:18" x14ac:dyDescent="0.25">
      <c r="N22" s="52"/>
      <c r="O22" s="149"/>
      <c r="P22" s="89"/>
    </row>
    <row r="23" spans="2:18" x14ac:dyDescent="0.25">
      <c r="O23" s="149"/>
      <c r="P23" s="42" t="s">
        <v>659</v>
      </c>
      <c r="Q23" s="151">
        <f>+Q16-Q21</f>
        <v>-32742980.030000001</v>
      </c>
    </row>
    <row r="24" spans="2:18" x14ac:dyDescent="0.25">
      <c r="O24" s="149"/>
    </row>
    <row r="25" spans="2:18" x14ac:dyDescent="0.25">
      <c r="O25" s="149"/>
    </row>
    <row r="26" spans="2:18" x14ac:dyDescent="0.25">
      <c r="O26" s="149"/>
    </row>
    <row r="27" spans="2:18" x14ac:dyDescent="0.25">
      <c r="O27" s="149"/>
    </row>
    <row r="28" spans="2:18" x14ac:dyDescent="0.25">
      <c r="O28" s="149"/>
    </row>
    <row r="29" spans="2:18" x14ac:dyDescent="0.25">
      <c r="O29" s="52"/>
    </row>
    <row r="30" spans="2:18" x14ac:dyDescent="0.25">
      <c r="O30" s="52"/>
    </row>
    <row r="34" spans="2:14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2:14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2:14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2:14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2:14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2:14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2:14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2:14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2:14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2:14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14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2:14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spans="2:14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2:14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</sheetData>
  <pageMargins left="0.23622047244094491" right="0.23622047244094491" top="0.74803149606299213" bottom="0.74803149606299213" header="0.31496062992125984" footer="0.31496062992125984"/>
  <pageSetup scale="90" orientation="landscape" r:id="rId1"/>
  <colBreaks count="1" manualBreakCount="1">
    <brk id="9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F124-63F2-4406-A5C4-BAA34DE4F1E8}">
  <dimension ref="A1:AR50"/>
  <sheetViews>
    <sheetView view="pageBreakPreview" zoomScale="60" zoomScaleNormal="85" workbookViewId="0">
      <selection activeCell="AQ26" sqref="AQ26"/>
    </sheetView>
  </sheetViews>
  <sheetFormatPr baseColWidth="10" defaultRowHeight="15" x14ac:dyDescent="0.25"/>
  <cols>
    <col min="1" max="1" width="13.140625" customWidth="1"/>
    <col min="2" max="2" width="13.140625" bestFit="1" customWidth="1"/>
    <col min="3" max="3" width="10" hidden="1" customWidth="1"/>
    <col min="4" max="4" width="13.140625" bestFit="1" customWidth="1"/>
    <col min="5" max="6" width="15.85546875" hidden="1" customWidth="1"/>
    <col min="7" max="7" width="13.140625" bestFit="1" customWidth="1"/>
    <col min="8" max="8" width="16.5703125" hidden="1" customWidth="1"/>
    <col min="9" max="9" width="14.85546875" bestFit="1" customWidth="1"/>
    <col min="10" max="11" width="16.5703125" customWidth="1"/>
    <col min="12" max="12" width="13.140625" bestFit="1" customWidth="1"/>
    <col min="13" max="13" width="12" bestFit="1" customWidth="1"/>
    <col min="14" max="14" width="17.42578125" hidden="1" customWidth="1"/>
    <col min="15" max="15" width="13.28515625" customWidth="1"/>
    <col min="16" max="16" width="15" hidden="1" customWidth="1"/>
    <col min="17" max="17" width="14" bestFit="1" customWidth="1"/>
    <col min="18" max="18" width="14.85546875" bestFit="1" customWidth="1"/>
    <col min="19" max="19" width="13.140625" bestFit="1" customWidth="1"/>
    <col min="20" max="20" width="13.140625" customWidth="1"/>
    <col min="21" max="24" width="13.140625" bestFit="1" customWidth="1"/>
    <col min="25" max="25" width="13.140625" customWidth="1"/>
    <col min="26" max="26" width="13.140625" bestFit="1" customWidth="1"/>
    <col min="27" max="27" width="12" bestFit="1" customWidth="1"/>
    <col min="28" max="28" width="14.85546875" bestFit="1" customWidth="1"/>
    <col min="29" max="29" width="13.140625" customWidth="1"/>
    <col min="30" max="31" width="13.140625" bestFit="1" customWidth="1"/>
    <col min="32" max="34" width="14.85546875" bestFit="1" customWidth="1"/>
    <col min="35" max="36" width="13.140625" bestFit="1" customWidth="1"/>
    <col min="37" max="37" width="11.28515625" hidden="1" customWidth="1"/>
    <col min="38" max="38" width="14.85546875" bestFit="1" customWidth="1"/>
    <col min="39" max="39" width="13.140625" bestFit="1" customWidth="1"/>
    <col min="40" max="40" width="15.42578125" hidden="1" customWidth="1"/>
    <col min="41" max="41" width="13.140625" hidden="1" customWidth="1"/>
    <col min="42" max="42" width="15" bestFit="1" customWidth="1"/>
    <col min="43" max="43" width="15.140625" bestFit="1" customWidth="1"/>
    <col min="44" max="44" width="21.42578125" bestFit="1" customWidth="1"/>
  </cols>
  <sheetData>
    <row r="1" spans="1:44" ht="26.25" x14ac:dyDescent="0.4">
      <c r="A1" s="484" t="s">
        <v>668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84"/>
    </row>
    <row r="2" spans="1:44" ht="75" x14ac:dyDescent="0.25">
      <c r="A2" s="54" t="s">
        <v>360</v>
      </c>
      <c r="B2" s="54" t="s">
        <v>669</v>
      </c>
      <c r="C2" s="54" t="s">
        <v>493</v>
      </c>
      <c r="D2" s="54" t="s">
        <v>376</v>
      </c>
      <c r="E2" s="54" t="s">
        <v>370</v>
      </c>
      <c r="F2" s="54" t="s">
        <v>616</v>
      </c>
      <c r="G2" s="54" t="s">
        <v>667</v>
      </c>
      <c r="H2" s="54" t="s">
        <v>556</v>
      </c>
      <c r="I2" s="165" t="s">
        <v>49</v>
      </c>
      <c r="J2" s="165" t="s">
        <v>51</v>
      </c>
      <c r="K2" s="165" t="s">
        <v>53</v>
      </c>
      <c r="L2" s="165" t="s">
        <v>681</v>
      </c>
      <c r="M2" s="85" t="s">
        <v>66</v>
      </c>
      <c r="N2" s="54" t="s">
        <v>375</v>
      </c>
      <c r="O2" s="85" t="s">
        <v>97</v>
      </c>
      <c r="P2" s="54" t="s">
        <v>101</v>
      </c>
      <c r="Q2" s="105" t="s">
        <v>580</v>
      </c>
      <c r="R2" s="105" t="s">
        <v>358</v>
      </c>
      <c r="S2" s="148" t="s">
        <v>675</v>
      </c>
      <c r="T2" s="87" t="s">
        <v>390</v>
      </c>
      <c r="U2" s="87" t="s">
        <v>435</v>
      </c>
      <c r="V2" s="87" t="s">
        <v>143</v>
      </c>
      <c r="W2" s="87" t="s">
        <v>678</v>
      </c>
      <c r="X2" s="87" t="s">
        <v>677</v>
      </c>
      <c r="Y2" s="87" t="s">
        <v>462</v>
      </c>
      <c r="Z2" s="87" t="s">
        <v>400</v>
      </c>
      <c r="AA2" s="87" t="s">
        <v>429</v>
      </c>
      <c r="AB2" s="87" t="s">
        <v>680</v>
      </c>
      <c r="AC2" s="87" t="s">
        <v>175</v>
      </c>
      <c r="AD2" s="87" t="s">
        <v>679</v>
      </c>
      <c r="AE2" s="87" t="s">
        <v>187</v>
      </c>
      <c r="AF2" s="87" t="s">
        <v>671</v>
      </c>
      <c r="AG2" s="87" t="s">
        <v>670</v>
      </c>
      <c r="AH2" s="87" t="s">
        <v>209</v>
      </c>
      <c r="AI2" s="87" t="s">
        <v>417</v>
      </c>
      <c r="AJ2" s="87" t="s">
        <v>415</v>
      </c>
      <c r="AK2" s="54" t="s">
        <v>226</v>
      </c>
      <c r="AL2" s="97" t="s">
        <v>252</v>
      </c>
      <c r="AM2" s="97" t="s">
        <v>261</v>
      </c>
      <c r="AN2" s="54" t="s">
        <v>657</v>
      </c>
      <c r="AO2" s="87" t="s">
        <v>417</v>
      </c>
      <c r="AP2" s="87" t="s">
        <v>15</v>
      </c>
    </row>
    <row r="3" spans="1:44" x14ac:dyDescent="0.25">
      <c r="A3" s="140" t="s">
        <v>567</v>
      </c>
      <c r="B3" s="140" t="s">
        <v>566</v>
      </c>
      <c r="C3" s="120" t="s">
        <v>494</v>
      </c>
      <c r="D3" s="120" t="s">
        <v>568</v>
      </c>
      <c r="E3" s="120" t="s">
        <v>569</v>
      </c>
      <c r="F3" s="120" t="s">
        <v>613</v>
      </c>
      <c r="G3" s="120" t="s">
        <v>581</v>
      </c>
      <c r="H3" s="75" t="s">
        <v>555</v>
      </c>
      <c r="I3" s="75" t="s">
        <v>571</v>
      </c>
      <c r="J3" s="75" t="s">
        <v>624</v>
      </c>
      <c r="K3" s="75" t="s">
        <v>625</v>
      </c>
      <c r="L3" s="75" t="s">
        <v>629</v>
      </c>
      <c r="M3" s="75" t="s">
        <v>633</v>
      </c>
      <c r="N3" s="120" t="s">
        <v>634</v>
      </c>
      <c r="O3" s="75" t="s">
        <v>646</v>
      </c>
      <c r="P3" s="120" t="s">
        <v>476</v>
      </c>
      <c r="Q3" s="105" t="s">
        <v>579</v>
      </c>
      <c r="R3" s="105" t="s">
        <v>638</v>
      </c>
      <c r="S3" s="148" t="s">
        <v>674</v>
      </c>
      <c r="T3" s="88" t="s">
        <v>389</v>
      </c>
      <c r="U3" s="120" t="s">
        <v>434</v>
      </c>
      <c r="V3" s="120" t="s">
        <v>535</v>
      </c>
      <c r="W3" s="120" t="s">
        <v>641</v>
      </c>
      <c r="X3" s="120" t="s">
        <v>550</v>
      </c>
      <c r="Y3" s="120" t="s">
        <v>463</v>
      </c>
      <c r="Z3" s="120" t="s">
        <v>425</v>
      </c>
      <c r="AA3" s="120" t="s">
        <v>428</v>
      </c>
      <c r="AB3" s="120" t="s">
        <v>443</v>
      </c>
      <c r="AC3" s="120" t="s">
        <v>676</v>
      </c>
      <c r="AD3" s="120" t="s">
        <v>408</v>
      </c>
      <c r="AE3" s="120" t="s">
        <v>422</v>
      </c>
      <c r="AF3" s="120" t="s">
        <v>643</v>
      </c>
      <c r="AG3" s="120" t="s">
        <v>645</v>
      </c>
      <c r="AH3" s="120" t="s">
        <v>403</v>
      </c>
      <c r="AI3" s="120" t="s">
        <v>650</v>
      </c>
      <c r="AJ3" s="120" t="s">
        <v>651</v>
      </c>
      <c r="AK3" s="120" t="s">
        <v>658</v>
      </c>
      <c r="AL3" s="120" t="s">
        <v>488</v>
      </c>
      <c r="AM3" s="148" t="s">
        <v>489</v>
      </c>
      <c r="AN3" s="120" t="s">
        <v>655</v>
      </c>
      <c r="AO3" s="120" t="s">
        <v>650</v>
      </c>
      <c r="AP3" s="87"/>
      <c r="AQ3" s="52"/>
    </row>
    <row r="4" spans="1:44" s="58" customFormat="1" x14ac:dyDescent="0.25">
      <c r="A4" s="145">
        <v>64258.15</v>
      </c>
      <c r="B4" s="145">
        <v>6514.85</v>
      </c>
      <c r="C4" s="145"/>
      <c r="D4" s="145">
        <v>21086.84</v>
      </c>
      <c r="E4" s="145"/>
      <c r="F4" s="145"/>
      <c r="G4" s="145">
        <v>40014.379999999997</v>
      </c>
      <c r="H4" s="145"/>
      <c r="I4" s="145"/>
      <c r="J4" s="145"/>
      <c r="K4" s="145"/>
      <c r="L4" s="145"/>
      <c r="M4" s="145"/>
      <c r="N4" s="145"/>
      <c r="O4" s="145"/>
      <c r="P4" s="145"/>
      <c r="Q4" s="145">
        <v>175</v>
      </c>
      <c r="R4" s="145">
        <v>3422.16</v>
      </c>
      <c r="S4" s="145"/>
      <c r="T4" s="145">
        <v>629188.30000000005</v>
      </c>
      <c r="U4" s="145">
        <v>3322</v>
      </c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>
        <v>129348.5</v>
      </c>
      <c r="AJ4" s="145"/>
      <c r="AK4" s="145"/>
      <c r="AL4" s="145"/>
      <c r="AM4" s="145"/>
      <c r="AN4" s="145"/>
      <c r="AO4" s="145"/>
      <c r="AP4" s="161">
        <f t="shared" ref="AP4:AP18" si="0">SUM(A4:AO4)</f>
        <v>897330.18</v>
      </c>
      <c r="AQ4" s="149"/>
    </row>
    <row r="5" spans="1:44" s="58" customFormat="1" x14ac:dyDescent="0.25">
      <c r="A5" s="145"/>
      <c r="B5" s="145">
        <v>6514.85</v>
      </c>
      <c r="C5" s="145"/>
      <c r="D5" s="145">
        <v>1184.52</v>
      </c>
      <c r="E5" s="145"/>
      <c r="F5" s="145"/>
      <c r="G5" s="145">
        <v>171321.12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>
        <v>186734.78</v>
      </c>
      <c r="S5" s="145"/>
      <c r="T5" s="145">
        <v>30132.13</v>
      </c>
      <c r="U5" s="145">
        <v>19099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>
        <v>813983.04</v>
      </c>
      <c r="AJ5" s="145"/>
      <c r="AK5" s="145"/>
      <c r="AL5" s="145"/>
      <c r="AM5" s="145"/>
      <c r="AN5" s="145"/>
      <c r="AO5" s="145"/>
      <c r="AP5" s="161">
        <f t="shared" si="0"/>
        <v>1228969.44</v>
      </c>
      <c r="AQ5" s="144"/>
    </row>
    <row r="6" spans="1:44" s="58" customFormat="1" x14ac:dyDescent="0.25">
      <c r="A6" s="145"/>
      <c r="B6" s="145"/>
      <c r="C6" s="145"/>
      <c r="D6" s="145">
        <v>9091.76</v>
      </c>
      <c r="E6" s="145"/>
      <c r="F6" s="145"/>
      <c r="G6" s="145">
        <v>81324.3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>
        <v>735</v>
      </c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61">
        <f t="shared" si="0"/>
        <v>91151.06</v>
      </c>
      <c r="AQ6" s="144"/>
    </row>
    <row r="7" spans="1:44" s="58" customFormat="1" x14ac:dyDescent="0.25">
      <c r="A7" s="145"/>
      <c r="B7" s="145"/>
      <c r="C7" s="145"/>
      <c r="D7" s="145">
        <v>32207.360000000001</v>
      </c>
      <c r="E7" s="145"/>
      <c r="F7" s="145"/>
      <c r="G7" s="145">
        <v>122500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>
        <v>6245</v>
      </c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61">
        <f t="shared" si="0"/>
        <v>160952.35999999999</v>
      </c>
      <c r="AQ7" s="144"/>
    </row>
    <row r="8" spans="1:44" s="58" customFormat="1" x14ac:dyDescent="0.25">
      <c r="A8" s="145"/>
      <c r="B8" s="145"/>
      <c r="C8" s="145"/>
      <c r="D8" s="145">
        <v>30948.44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61">
        <f t="shared" si="0"/>
        <v>30948.44</v>
      </c>
      <c r="AQ8" s="144"/>
    </row>
    <row r="9" spans="1:44" s="58" customFormat="1" x14ac:dyDescent="0.25">
      <c r="A9" s="145"/>
      <c r="B9" s="145"/>
      <c r="C9" s="145"/>
      <c r="D9" s="145">
        <v>9091.76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61">
        <f t="shared" si="0"/>
        <v>9091.76</v>
      </c>
    </row>
    <row r="10" spans="1:44" s="58" customFormat="1" x14ac:dyDescent="0.2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61">
        <f t="shared" si="0"/>
        <v>0</v>
      </c>
    </row>
    <row r="11" spans="1:44" s="58" customFormat="1" x14ac:dyDescent="0.2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61">
        <f t="shared" si="0"/>
        <v>0</v>
      </c>
    </row>
    <row r="12" spans="1:44" s="58" customFormat="1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61">
        <f t="shared" si="0"/>
        <v>0</v>
      </c>
      <c r="AQ12" s="144">
        <v>3422.16</v>
      </c>
    </row>
    <row r="13" spans="1:44" s="58" customFormat="1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61">
        <f t="shared" si="0"/>
        <v>0</v>
      </c>
      <c r="AQ13" s="144">
        <v>175</v>
      </c>
      <c r="AR13" s="144" t="s">
        <v>682</v>
      </c>
    </row>
    <row r="14" spans="1:44" s="58" customFormat="1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61">
        <f t="shared" si="0"/>
        <v>0</v>
      </c>
      <c r="AQ14" s="144">
        <v>95553.54</v>
      </c>
      <c r="AR14" s="144" t="s">
        <v>683</v>
      </c>
    </row>
    <row r="15" spans="1:44" s="58" customFormat="1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61">
        <f t="shared" si="0"/>
        <v>0</v>
      </c>
      <c r="AQ15" s="144">
        <v>186734.78</v>
      </c>
      <c r="AR15" s="144"/>
    </row>
    <row r="16" spans="1:44" s="58" customFormat="1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61">
        <f t="shared" si="0"/>
        <v>0</v>
      </c>
      <c r="AQ16" s="144">
        <v>2132557.7599999998</v>
      </c>
      <c r="AR16" s="144"/>
    </row>
    <row r="17" spans="1:44" s="58" customFormat="1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61">
        <f t="shared" si="0"/>
        <v>0</v>
      </c>
      <c r="AQ17" s="144"/>
      <c r="AR17" s="144"/>
    </row>
    <row r="18" spans="1:44" s="42" customFormat="1" x14ac:dyDescent="0.25">
      <c r="A18" s="137">
        <f>SUM(A4:A17)</f>
        <v>64258.15</v>
      </c>
      <c r="B18" s="137">
        <f>SUM(B4:B17)</f>
        <v>13029.7</v>
      </c>
      <c r="C18" s="137">
        <f t="shared" ref="C18:AO18" si="1">SUM(C4:C16)</f>
        <v>0</v>
      </c>
      <c r="D18" s="137">
        <f t="shared" si="1"/>
        <v>103610.68</v>
      </c>
      <c r="E18" s="137">
        <f t="shared" si="1"/>
        <v>0</v>
      </c>
      <c r="F18" s="137">
        <f t="shared" si="1"/>
        <v>0</v>
      </c>
      <c r="G18" s="137">
        <f t="shared" si="1"/>
        <v>415159.8</v>
      </c>
      <c r="H18" s="137">
        <f t="shared" si="1"/>
        <v>0</v>
      </c>
      <c r="I18" s="137">
        <f t="shared" si="1"/>
        <v>0</v>
      </c>
      <c r="J18" s="137">
        <f t="shared" si="1"/>
        <v>0</v>
      </c>
      <c r="K18" s="137">
        <f t="shared" si="1"/>
        <v>0</v>
      </c>
      <c r="L18" s="137">
        <f t="shared" si="1"/>
        <v>0</v>
      </c>
      <c r="M18" s="137">
        <f t="shared" si="1"/>
        <v>0</v>
      </c>
      <c r="N18" s="137">
        <f>SUM(N4:N16)</f>
        <v>0</v>
      </c>
      <c r="O18" s="137">
        <f t="shared" si="1"/>
        <v>0</v>
      </c>
      <c r="P18" s="137">
        <f t="shared" si="1"/>
        <v>0</v>
      </c>
      <c r="Q18" s="137">
        <f t="shared" si="1"/>
        <v>175</v>
      </c>
      <c r="R18" s="137">
        <f t="shared" si="1"/>
        <v>190156.94</v>
      </c>
      <c r="S18" s="137">
        <f t="shared" si="1"/>
        <v>0</v>
      </c>
      <c r="T18" s="137">
        <f t="shared" si="1"/>
        <v>659320.43000000005</v>
      </c>
      <c r="U18" s="137">
        <f>SUM(U4:U17)</f>
        <v>29401</v>
      </c>
      <c r="V18" s="137">
        <f>SUM(V4:V17)</f>
        <v>0</v>
      </c>
      <c r="W18" s="137">
        <f t="shared" si="1"/>
        <v>0</v>
      </c>
      <c r="X18" s="137">
        <f t="shared" si="1"/>
        <v>0</v>
      </c>
      <c r="Y18" s="137">
        <f t="shared" si="1"/>
        <v>0</v>
      </c>
      <c r="Z18" s="137">
        <f t="shared" si="1"/>
        <v>0</v>
      </c>
      <c r="AA18" s="137">
        <f t="shared" si="1"/>
        <v>0</v>
      </c>
      <c r="AB18" s="137">
        <f t="shared" si="1"/>
        <v>0</v>
      </c>
      <c r="AC18" s="137">
        <f t="shared" si="1"/>
        <v>0</v>
      </c>
      <c r="AD18" s="137">
        <f t="shared" si="1"/>
        <v>0</v>
      </c>
      <c r="AE18" s="137">
        <f t="shared" si="1"/>
        <v>0</v>
      </c>
      <c r="AF18" s="137">
        <f t="shared" si="1"/>
        <v>0</v>
      </c>
      <c r="AG18" s="137">
        <f t="shared" si="1"/>
        <v>0</v>
      </c>
      <c r="AH18" s="137">
        <f t="shared" si="1"/>
        <v>0</v>
      </c>
      <c r="AI18" s="137">
        <f t="shared" si="1"/>
        <v>943331.54</v>
      </c>
      <c r="AJ18" s="137">
        <f t="shared" si="1"/>
        <v>0</v>
      </c>
      <c r="AK18" s="137">
        <f t="shared" si="1"/>
        <v>0</v>
      </c>
      <c r="AL18" s="137">
        <f t="shared" si="1"/>
        <v>0</v>
      </c>
      <c r="AM18" s="137">
        <f t="shared" si="1"/>
        <v>0</v>
      </c>
      <c r="AN18" s="137">
        <f t="shared" si="1"/>
        <v>0</v>
      </c>
      <c r="AO18" s="137">
        <f t="shared" si="1"/>
        <v>0</v>
      </c>
      <c r="AP18" s="150">
        <f t="shared" si="0"/>
        <v>2418443.2400000002</v>
      </c>
      <c r="AQ18" s="133">
        <f>SUM(AQ12:AQ17)</f>
        <v>2418443.2399999998</v>
      </c>
      <c r="AR18" s="133"/>
    </row>
    <row r="19" spans="1:44" x14ac:dyDescent="0.2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</row>
    <row r="20" spans="1:44" x14ac:dyDescent="0.25"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42" t="s">
        <v>659</v>
      </c>
      <c r="AP20" s="151">
        <f>+AP18-AQ18</f>
        <v>0</v>
      </c>
      <c r="AQ20" s="89"/>
    </row>
    <row r="21" spans="1:44" x14ac:dyDescent="0.25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</row>
    <row r="22" spans="1:44" x14ac:dyDescent="0.25">
      <c r="AD22" s="52"/>
      <c r="AF22" s="52"/>
      <c r="AK22" t="s">
        <v>666</v>
      </c>
      <c r="AM22" s="52"/>
      <c r="AN22" s="52"/>
      <c r="AO22" s="89"/>
      <c r="AP22" s="52"/>
    </row>
    <row r="23" spans="1:44" x14ac:dyDescent="0.25">
      <c r="AD23" s="52"/>
      <c r="AF23" s="52"/>
      <c r="AM23" s="52"/>
      <c r="AN23" s="149"/>
      <c r="AP23" s="133"/>
    </row>
    <row r="24" spans="1:44" x14ac:dyDescent="0.25">
      <c r="AD24" s="52"/>
      <c r="AF24" s="52"/>
      <c r="AM24" s="52"/>
      <c r="AN24" s="149"/>
      <c r="AO24" s="89"/>
      <c r="AP24" s="89"/>
    </row>
    <row r="25" spans="1:44" x14ac:dyDescent="0.25">
      <c r="AD25" s="52"/>
      <c r="AN25" s="149"/>
    </row>
    <row r="26" spans="1:44" x14ac:dyDescent="0.25">
      <c r="AD26" s="52"/>
      <c r="AE26" s="52"/>
      <c r="AF26" s="89"/>
      <c r="AN26" s="149"/>
    </row>
    <row r="27" spans="1:44" x14ac:dyDescent="0.25">
      <c r="AN27" s="149"/>
    </row>
    <row r="28" spans="1:44" x14ac:dyDescent="0.25">
      <c r="AN28" s="149"/>
    </row>
    <row r="29" spans="1:44" x14ac:dyDescent="0.25">
      <c r="AN29" s="149"/>
    </row>
    <row r="30" spans="1:44" x14ac:dyDescent="0.25">
      <c r="AN30" s="149"/>
    </row>
    <row r="31" spans="1:44" x14ac:dyDescent="0.25">
      <c r="AN31" s="52"/>
    </row>
    <row r="32" spans="1:44" x14ac:dyDescent="0.25">
      <c r="AN32" s="52"/>
    </row>
    <row r="36" spans="3:39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</row>
    <row r="37" spans="3:39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</row>
    <row r="38" spans="3:39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</row>
    <row r="39" spans="3:39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</row>
    <row r="40" spans="3:39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</row>
    <row r="41" spans="3:39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</row>
    <row r="42" spans="3:39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</row>
    <row r="43" spans="3:39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</row>
    <row r="44" spans="3:39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</row>
    <row r="45" spans="3:39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</row>
    <row r="46" spans="3:39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</row>
    <row r="47" spans="3:39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</row>
    <row r="48" spans="3:39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</row>
    <row r="49" spans="3:39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</row>
    <row r="50" spans="3:39" x14ac:dyDescent="0.25"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</row>
  </sheetData>
  <autoFilter ref="A2:AR18" xr:uid="{4AE6F124-63F2-4406-A5C4-BAA34DE4F1E8}"/>
  <mergeCells count="1">
    <mergeCell ref="A1:AP1"/>
  </mergeCells>
  <pageMargins left="0.23622047244094491" right="0.23622047244094491" top="0.74803149606299213" bottom="0.74803149606299213" header="0.31496062992125984" footer="0.31496062992125984"/>
  <pageSetup scale="66" orientation="landscape" r:id="rId1"/>
  <colBreaks count="2" manualBreakCount="2">
    <brk id="20" max="35" man="1"/>
    <brk id="35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8"/>
  <sheetViews>
    <sheetView topLeftCell="O1" zoomScaleNormal="100" workbookViewId="0">
      <selection activeCell="X24" sqref="X24"/>
    </sheetView>
  </sheetViews>
  <sheetFormatPr baseColWidth="10" defaultRowHeight="15" x14ac:dyDescent="0.25"/>
  <cols>
    <col min="1" max="1" width="14.85546875" customWidth="1"/>
    <col min="2" max="2" width="13.7109375" bestFit="1" customWidth="1"/>
    <col min="3" max="3" width="10.140625" hidden="1" customWidth="1"/>
    <col min="4" max="4" width="14.140625" customWidth="1"/>
    <col min="5" max="5" width="15.85546875" bestFit="1" customWidth="1"/>
    <col min="6" max="6" width="15.85546875" hidden="1" customWidth="1"/>
    <col min="7" max="7" width="14.42578125" bestFit="1" customWidth="1"/>
    <col min="8" max="8" width="13.7109375" bestFit="1" customWidth="1"/>
    <col min="9" max="9" width="19.140625" hidden="1" customWidth="1"/>
    <col min="10" max="10" width="17.140625" customWidth="1"/>
    <col min="11" max="11" width="13.85546875" bestFit="1" customWidth="1"/>
    <col min="12" max="12" width="12.140625" bestFit="1" customWidth="1"/>
    <col min="13" max="13" width="15" hidden="1" customWidth="1"/>
    <col min="14" max="14" width="16.28515625" bestFit="1" customWidth="1"/>
    <col min="15" max="15" width="14" bestFit="1" customWidth="1"/>
    <col min="16" max="16" width="14" customWidth="1"/>
    <col min="17" max="17" width="14.7109375" bestFit="1" customWidth="1"/>
    <col min="18" max="20" width="13.140625" customWidth="1"/>
    <col min="21" max="21" width="13.7109375" hidden="1" customWidth="1"/>
    <col min="22" max="22" width="15.85546875" hidden="1" customWidth="1"/>
    <col min="23" max="23" width="15.85546875" customWidth="1"/>
    <col min="24" max="24" width="13.7109375" customWidth="1"/>
    <col min="25" max="25" width="15.42578125" hidden="1" customWidth="1"/>
    <col min="26" max="26" width="15.42578125" customWidth="1"/>
    <col min="27" max="27" width="17.28515625" bestFit="1" customWidth="1"/>
    <col min="28" max="28" width="20.140625" bestFit="1" customWidth="1"/>
  </cols>
  <sheetData>
    <row r="1" spans="1:29" x14ac:dyDescent="0.25">
      <c r="A1" s="136" t="s">
        <v>593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84"/>
    </row>
    <row r="2" spans="1:29" ht="75" x14ac:dyDescent="0.25">
      <c r="A2" s="54" t="s">
        <v>360</v>
      </c>
      <c r="B2" s="54" t="s">
        <v>385</v>
      </c>
      <c r="C2" s="54" t="s">
        <v>493</v>
      </c>
      <c r="D2" s="54" t="s">
        <v>376</v>
      </c>
      <c r="E2" s="54" t="s">
        <v>370</v>
      </c>
      <c r="F2" s="54" t="s">
        <v>616</v>
      </c>
      <c r="G2" s="54" t="s">
        <v>685</v>
      </c>
      <c r="H2" s="54" t="s">
        <v>371</v>
      </c>
      <c r="I2" s="54" t="s">
        <v>375</v>
      </c>
      <c r="J2" s="54" t="s">
        <v>556</v>
      </c>
      <c r="K2" s="85" t="s">
        <v>405</v>
      </c>
      <c r="L2" s="85" t="s">
        <v>667</v>
      </c>
      <c r="M2" s="54" t="s">
        <v>101</v>
      </c>
      <c r="N2" s="105" t="s">
        <v>580</v>
      </c>
      <c r="O2" s="105" t="s">
        <v>358</v>
      </c>
      <c r="P2" s="105" t="s">
        <v>128</v>
      </c>
      <c r="Q2" s="87" t="s">
        <v>435</v>
      </c>
      <c r="R2" s="87" t="s">
        <v>462</v>
      </c>
      <c r="S2" s="87" t="s">
        <v>187</v>
      </c>
      <c r="T2" s="87" t="s">
        <v>404</v>
      </c>
      <c r="U2" s="87" t="s">
        <v>417</v>
      </c>
      <c r="V2" s="54" t="s">
        <v>226</v>
      </c>
      <c r="W2" s="97" t="s">
        <v>252</v>
      </c>
      <c r="X2" s="97" t="s">
        <v>261</v>
      </c>
      <c r="Y2" s="54" t="s">
        <v>657</v>
      </c>
      <c r="Z2" s="54" t="s">
        <v>318</v>
      </c>
      <c r="AA2" s="87" t="s">
        <v>15</v>
      </c>
    </row>
    <row r="3" spans="1:29" x14ac:dyDescent="0.25">
      <c r="A3" s="162" t="s">
        <v>567</v>
      </c>
      <c r="B3" s="162" t="s">
        <v>566</v>
      </c>
      <c r="C3" s="148" t="s">
        <v>494</v>
      </c>
      <c r="D3" s="148" t="s">
        <v>568</v>
      </c>
      <c r="E3" s="148" t="s">
        <v>569</v>
      </c>
      <c r="F3" s="148" t="s">
        <v>613</v>
      </c>
      <c r="G3" s="148" t="s">
        <v>684</v>
      </c>
      <c r="H3" s="148" t="s">
        <v>629</v>
      </c>
      <c r="I3" s="148" t="s">
        <v>634</v>
      </c>
      <c r="J3" s="163" t="s">
        <v>555</v>
      </c>
      <c r="K3" s="86" t="s">
        <v>632</v>
      </c>
      <c r="L3" s="86" t="s">
        <v>581</v>
      </c>
      <c r="M3" s="148" t="s">
        <v>476</v>
      </c>
      <c r="N3" s="148" t="s">
        <v>579</v>
      </c>
      <c r="O3" s="148" t="s">
        <v>638</v>
      </c>
      <c r="P3" s="148" t="s">
        <v>702</v>
      </c>
      <c r="Q3" s="148" t="s">
        <v>434</v>
      </c>
      <c r="R3" s="148" t="s">
        <v>463</v>
      </c>
      <c r="S3" s="148" t="s">
        <v>422</v>
      </c>
      <c r="T3" s="148" t="s">
        <v>403</v>
      </c>
      <c r="U3" s="148" t="s">
        <v>650</v>
      </c>
      <c r="V3" s="148" t="s">
        <v>658</v>
      </c>
      <c r="W3" s="97" t="s">
        <v>488</v>
      </c>
      <c r="X3" s="148" t="s">
        <v>489</v>
      </c>
      <c r="Y3" s="148" t="s">
        <v>655</v>
      </c>
      <c r="Z3" s="148" t="s">
        <v>701</v>
      </c>
      <c r="AA3" s="148"/>
      <c r="AB3" s="52"/>
    </row>
    <row r="4" spans="1:29" x14ac:dyDescent="0.25">
      <c r="A4" s="145">
        <v>9754.4500000000007</v>
      </c>
      <c r="B4" s="145">
        <v>55147.16</v>
      </c>
      <c r="C4" s="145"/>
      <c r="D4" s="145">
        <v>237518.55</v>
      </c>
      <c r="E4" s="145">
        <v>1577836.3</v>
      </c>
      <c r="F4" s="145"/>
      <c r="G4" s="152">
        <v>240818.51</v>
      </c>
      <c r="H4" s="145">
        <v>3933212.94</v>
      </c>
      <c r="I4" s="145"/>
      <c r="J4" s="145">
        <v>36555</v>
      </c>
      <c r="K4" s="145">
        <v>1367796.61</v>
      </c>
      <c r="L4" s="145">
        <v>143153.46</v>
      </c>
      <c r="M4" s="145"/>
      <c r="N4" s="145">
        <v>4440</v>
      </c>
      <c r="O4" s="145">
        <v>56060.95</v>
      </c>
      <c r="P4" s="145">
        <v>1089605.03</v>
      </c>
      <c r="Q4" s="145">
        <v>419603</v>
      </c>
      <c r="R4" s="145">
        <v>481078.29</v>
      </c>
      <c r="S4" s="145">
        <v>2980271.91</v>
      </c>
      <c r="T4" s="145">
        <v>65291.68</v>
      </c>
      <c r="U4" s="145"/>
      <c r="V4" s="145"/>
      <c r="W4" s="145">
        <v>651186.44999999995</v>
      </c>
      <c r="X4" s="145">
        <v>497200</v>
      </c>
      <c r="Y4" s="145"/>
      <c r="Z4" s="145">
        <v>6552276.2699999996</v>
      </c>
      <c r="AA4" s="161">
        <f t="shared" ref="AA4:AA16" si="0">SUM(A4:Z4)</f>
        <v>20398806.559999999</v>
      </c>
      <c r="AB4" s="149"/>
    </row>
    <row r="5" spans="1:29" x14ac:dyDescent="0.25">
      <c r="A5" s="145">
        <v>6363528.8300000001</v>
      </c>
      <c r="B5" s="145">
        <v>281748.87</v>
      </c>
      <c r="C5" s="145"/>
      <c r="D5" s="145"/>
      <c r="E5" s="145"/>
      <c r="F5" s="145"/>
      <c r="G5" s="145"/>
      <c r="H5" s="145">
        <v>4012661.42</v>
      </c>
      <c r="I5" s="145"/>
      <c r="J5" s="145">
        <v>41649</v>
      </c>
      <c r="K5" s="145"/>
      <c r="L5" s="145">
        <v>210352.57</v>
      </c>
      <c r="M5" s="145"/>
      <c r="N5" s="145"/>
      <c r="O5" s="145"/>
      <c r="P5" s="145"/>
      <c r="Q5" s="145">
        <v>2921516</v>
      </c>
      <c r="R5" s="145"/>
      <c r="S5" s="145"/>
      <c r="T5" s="145"/>
      <c r="U5" s="145"/>
      <c r="V5" s="145"/>
      <c r="W5" s="145"/>
      <c r="X5" s="145"/>
      <c r="Y5" s="145"/>
      <c r="Z5" s="145"/>
      <c r="AA5" s="161">
        <f t="shared" si="0"/>
        <v>13831456.690000001</v>
      </c>
      <c r="AB5" s="52"/>
    </row>
    <row r="6" spans="1:29" x14ac:dyDescent="0.25">
      <c r="A6" s="145">
        <v>555588.18999999994</v>
      </c>
      <c r="B6" s="145">
        <v>17227.900000000001</v>
      </c>
      <c r="C6" s="145"/>
      <c r="D6" s="145"/>
      <c r="E6" s="145"/>
      <c r="F6" s="145"/>
      <c r="G6" s="145"/>
      <c r="H6" s="145"/>
      <c r="I6" s="145"/>
      <c r="J6" s="145">
        <v>405669.24</v>
      </c>
      <c r="K6" s="145"/>
      <c r="L6" s="145"/>
      <c r="M6" s="145"/>
      <c r="N6" s="145"/>
      <c r="O6" s="145"/>
      <c r="P6" s="145"/>
      <c r="Q6" s="145">
        <v>819513</v>
      </c>
      <c r="R6" s="145"/>
      <c r="S6" s="145"/>
      <c r="T6" s="145"/>
      <c r="U6" s="145"/>
      <c r="V6" s="145"/>
      <c r="W6" s="145"/>
      <c r="X6" s="145"/>
      <c r="Y6" s="145"/>
      <c r="Z6" s="145"/>
      <c r="AA6" s="161">
        <f t="shared" si="0"/>
        <v>1797998.33</v>
      </c>
      <c r="AB6" s="52"/>
    </row>
    <row r="7" spans="1:29" x14ac:dyDescent="0.25">
      <c r="A7" s="145"/>
      <c r="B7" s="145">
        <v>45136.56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>
        <v>256422</v>
      </c>
      <c r="R7" s="145"/>
      <c r="S7" s="145"/>
      <c r="T7" s="145"/>
      <c r="U7" s="145"/>
      <c r="V7" s="145"/>
      <c r="W7" s="145"/>
      <c r="X7" s="145"/>
      <c r="Y7" s="145"/>
      <c r="Z7" s="145"/>
      <c r="AA7" s="161">
        <f t="shared" si="0"/>
        <v>301558.56</v>
      </c>
      <c r="AB7" s="52"/>
    </row>
    <row r="8" spans="1:29" x14ac:dyDescent="0.25">
      <c r="A8" s="145"/>
      <c r="B8" s="145">
        <v>34157.519999999997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>
        <v>252337</v>
      </c>
      <c r="R8" s="145"/>
      <c r="S8" s="145"/>
      <c r="T8" s="145"/>
      <c r="U8" s="145"/>
      <c r="V8" s="145"/>
      <c r="W8" s="145"/>
      <c r="X8" s="145"/>
      <c r="Y8" s="145"/>
      <c r="Z8" s="145"/>
      <c r="AA8" s="161">
        <f t="shared" si="0"/>
        <v>286494.52</v>
      </c>
      <c r="AB8" s="52"/>
    </row>
    <row r="9" spans="1:29" x14ac:dyDescent="0.25">
      <c r="A9" s="145"/>
      <c r="B9" s="145">
        <v>818171.21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61">
        <f t="shared" si="0"/>
        <v>818171.21</v>
      </c>
    </row>
    <row r="10" spans="1:29" x14ac:dyDescent="0.2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61">
        <f t="shared" si="0"/>
        <v>0</v>
      </c>
      <c r="AB10" s="52">
        <v>56060.95</v>
      </c>
      <c r="AC10" t="s">
        <v>687</v>
      </c>
    </row>
    <row r="11" spans="1:29" x14ac:dyDescent="0.2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61">
        <f t="shared" si="0"/>
        <v>0</v>
      </c>
      <c r="AB11" s="52">
        <v>4440</v>
      </c>
      <c r="AC11" t="s">
        <v>688</v>
      </c>
    </row>
    <row r="12" spans="1:29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61">
        <f t="shared" si="0"/>
        <v>0</v>
      </c>
      <c r="AB12" s="52">
        <v>22506654.010000002</v>
      </c>
      <c r="AC12" t="s">
        <v>689</v>
      </c>
    </row>
    <row r="13" spans="1:29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61">
        <f t="shared" si="0"/>
        <v>0</v>
      </c>
      <c r="AB13" s="52">
        <v>14867330.91</v>
      </c>
      <c r="AC13" t="s">
        <v>689</v>
      </c>
    </row>
    <row r="14" spans="1:29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61">
        <f t="shared" si="0"/>
        <v>0</v>
      </c>
      <c r="AB14" s="52"/>
      <c r="AC14" t="s">
        <v>689</v>
      </c>
    </row>
    <row r="15" spans="1:29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61">
        <f t="shared" si="0"/>
        <v>0</v>
      </c>
      <c r="AB15" s="52"/>
    </row>
    <row r="16" spans="1:29" s="42" customFormat="1" x14ac:dyDescent="0.25">
      <c r="A16" s="137">
        <f>SUM(A4:A15)</f>
        <v>6928871.4700000007</v>
      </c>
      <c r="B16" s="137">
        <f>SUM(B4:B15)</f>
        <v>1251589.22</v>
      </c>
      <c r="C16" s="137">
        <f t="shared" ref="C16:Z16" si="1">SUM(C4:C14)</f>
        <v>0</v>
      </c>
      <c r="D16" s="137">
        <f t="shared" si="1"/>
        <v>237518.55</v>
      </c>
      <c r="E16" s="137">
        <f t="shared" si="1"/>
        <v>1577836.3</v>
      </c>
      <c r="F16" s="137">
        <f t="shared" si="1"/>
        <v>0</v>
      </c>
      <c r="G16" s="137">
        <f t="shared" si="1"/>
        <v>240818.51</v>
      </c>
      <c r="H16" s="137">
        <f t="shared" si="1"/>
        <v>7945874.3599999994</v>
      </c>
      <c r="I16" s="137">
        <f t="shared" si="1"/>
        <v>0</v>
      </c>
      <c r="J16" s="137">
        <f t="shared" si="1"/>
        <v>483873.24</v>
      </c>
      <c r="K16" s="137">
        <f t="shared" si="1"/>
        <v>1367796.61</v>
      </c>
      <c r="L16" s="137">
        <f t="shared" si="1"/>
        <v>353506.03</v>
      </c>
      <c r="M16" s="137">
        <f t="shared" si="1"/>
        <v>0</v>
      </c>
      <c r="N16" s="137">
        <f t="shared" si="1"/>
        <v>4440</v>
      </c>
      <c r="O16" s="137">
        <f t="shared" si="1"/>
        <v>56060.95</v>
      </c>
      <c r="P16" s="137">
        <f t="shared" si="1"/>
        <v>1089605.03</v>
      </c>
      <c r="Q16" s="137">
        <f t="shared" si="1"/>
        <v>4669391</v>
      </c>
      <c r="R16" s="137">
        <f t="shared" si="1"/>
        <v>481078.29</v>
      </c>
      <c r="S16" s="137">
        <f t="shared" si="1"/>
        <v>2980271.91</v>
      </c>
      <c r="T16" s="137">
        <f t="shared" si="1"/>
        <v>65291.68</v>
      </c>
      <c r="U16" s="137">
        <f>SUM(U4:U14)</f>
        <v>0</v>
      </c>
      <c r="V16" s="137">
        <f t="shared" si="1"/>
        <v>0</v>
      </c>
      <c r="W16" s="137">
        <f t="shared" si="1"/>
        <v>651186.44999999995</v>
      </c>
      <c r="X16" s="137">
        <f t="shared" si="1"/>
        <v>497200</v>
      </c>
      <c r="Y16" s="137">
        <f t="shared" si="1"/>
        <v>0</v>
      </c>
      <c r="Z16" s="137">
        <f t="shared" si="1"/>
        <v>6552276.2699999996</v>
      </c>
      <c r="AA16" s="161">
        <f t="shared" si="0"/>
        <v>37434485.869999997</v>
      </c>
      <c r="AB16" s="133">
        <f>SUM(AB10:AB15)</f>
        <v>37434485.870000005</v>
      </c>
    </row>
    <row r="17" spans="3:28" x14ac:dyDescent="0.25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3:28" x14ac:dyDescent="0.25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42"/>
      <c r="V18" s="52"/>
      <c r="W18" s="52"/>
      <c r="X18" s="52"/>
      <c r="Y18" s="52"/>
      <c r="Z18" s="52"/>
      <c r="AA18" s="151">
        <f>+AA16-AB16</f>
        <v>0</v>
      </c>
      <c r="AB18" s="42" t="s">
        <v>659</v>
      </c>
    </row>
    <row r="19" spans="3:28" x14ac:dyDescent="0.2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3:28" x14ac:dyDescent="0.25">
      <c r="U20" s="89"/>
      <c r="X20" s="52"/>
      <c r="Y20" s="52"/>
      <c r="Z20" s="52"/>
      <c r="AA20" s="52"/>
    </row>
    <row r="21" spans="3:28" x14ac:dyDescent="0.25">
      <c r="X21" s="52"/>
      <c r="Y21" s="149"/>
      <c r="Z21" s="149"/>
      <c r="AA21" s="133"/>
    </row>
    <row r="22" spans="3:28" x14ac:dyDescent="0.25">
      <c r="U22" s="89"/>
      <c r="X22" s="52"/>
      <c r="Y22" s="149"/>
      <c r="Z22" s="149"/>
    </row>
    <row r="23" spans="3:28" x14ac:dyDescent="0.25">
      <c r="Y23" s="149"/>
      <c r="Z23" s="149"/>
    </row>
    <row r="24" spans="3:28" x14ac:dyDescent="0.25">
      <c r="Y24" s="149"/>
      <c r="Z24" s="149"/>
    </row>
    <row r="25" spans="3:28" x14ac:dyDescent="0.25">
      <c r="Y25" s="149"/>
      <c r="Z25" s="149"/>
    </row>
    <row r="26" spans="3:28" x14ac:dyDescent="0.25">
      <c r="Y26" s="149"/>
      <c r="Z26" s="149"/>
    </row>
    <row r="27" spans="3:28" x14ac:dyDescent="0.25">
      <c r="Y27" s="149"/>
      <c r="Z27" s="149"/>
    </row>
    <row r="28" spans="3:28" x14ac:dyDescent="0.25">
      <c r="Y28" s="149"/>
      <c r="Z28" s="149"/>
    </row>
    <row r="29" spans="3:28" x14ac:dyDescent="0.25">
      <c r="Y29" s="52"/>
      <c r="Z29" s="52"/>
    </row>
    <row r="30" spans="3:28" x14ac:dyDescent="0.25">
      <c r="Y30" s="52"/>
      <c r="Z30" s="52"/>
    </row>
    <row r="34" spans="3:24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V34" s="52"/>
      <c r="W34" s="52"/>
      <c r="X34" s="52"/>
    </row>
    <row r="35" spans="3:24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V35" s="52"/>
      <c r="W35" s="52"/>
      <c r="X35" s="52"/>
    </row>
    <row r="36" spans="3:24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V36" s="52"/>
      <c r="W36" s="52"/>
      <c r="X36" s="52"/>
    </row>
    <row r="37" spans="3:24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V37" s="52"/>
      <c r="W37" s="52"/>
      <c r="X37" s="52"/>
    </row>
    <row r="38" spans="3:24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V38" s="52"/>
      <c r="W38" s="52"/>
      <c r="X38" s="52"/>
    </row>
    <row r="39" spans="3:24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V39" s="52"/>
      <c r="W39" s="52"/>
      <c r="X39" s="52"/>
    </row>
    <row r="40" spans="3:24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V40" s="52"/>
      <c r="W40" s="52"/>
      <c r="X40" s="52"/>
    </row>
    <row r="41" spans="3:24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V41" s="52"/>
      <c r="W41" s="52"/>
      <c r="X41" s="52"/>
    </row>
    <row r="42" spans="3:24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V42" s="52"/>
      <c r="W42" s="52"/>
      <c r="X42" s="52"/>
    </row>
    <row r="43" spans="3:24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V43" s="52"/>
      <c r="W43" s="52"/>
      <c r="X43" s="52"/>
    </row>
    <row r="44" spans="3:24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V44" s="52"/>
      <c r="W44" s="52"/>
      <c r="X44" s="52"/>
    </row>
    <row r="45" spans="3:24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V45" s="52"/>
      <c r="W45" s="52"/>
      <c r="X45" s="52"/>
    </row>
    <row r="46" spans="3:24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V46" s="52"/>
      <c r="W46" s="52"/>
      <c r="X46" s="52"/>
    </row>
    <row r="47" spans="3:24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V47" s="52"/>
      <c r="W47" s="52"/>
      <c r="X47" s="52"/>
    </row>
    <row r="48" spans="3:24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V48" s="52"/>
      <c r="W48" s="52"/>
      <c r="X48" s="52"/>
    </row>
  </sheetData>
  <conditionalFormatting sqref="AA18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colBreaks count="1" manualBreakCount="1">
    <brk id="13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8C9-B773-4E34-82EC-40E530A8BCBA}">
  <dimension ref="A1:AY48"/>
  <sheetViews>
    <sheetView topLeftCell="AD1" zoomScaleNormal="100" workbookViewId="0">
      <selection activeCell="H21" sqref="H21"/>
    </sheetView>
  </sheetViews>
  <sheetFormatPr baseColWidth="10" defaultRowHeight="15" x14ac:dyDescent="0.25"/>
  <cols>
    <col min="1" max="1" width="10.42578125" hidden="1" customWidth="1"/>
    <col min="2" max="2" width="19.140625" bestFit="1" customWidth="1"/>
    <col min="3" max="3" width="22.5703125" bestFit="1" customWidth="1"/>
    <col min="4" max="4" width="19.140625" bestFit="1" customWidth="1"/>
    <col min="5" max="5" width="18.7109375" bestFit="1" customWidth="1"/>
    <col min="6" max="6" width="14.140625" customWidth="1"/>
    <col min="7" max="7" width="15.85546875" hidden="1" customWidth="1"/>
    <col min="8" max="8" width="19.140625" bestFit="1" customWidth="1"/>
    <col min="9" max="9" width="9" hidden="1" customWidth="1"/>
    <col min="10" max="10" width="13.28515625" hidden="1" customWidth="1"/>
    <col min="11" max="11" width="18" customWidth="1"/>
    <col min="12" max="12" width="17.85546875" hidden="1" customWidth="1"/>
    <col min="13" max="13" width="16.140625" hidden="1" customWidth="1"/>
    <col min="14" max="14" width="14.85546875" hidden="1" customWidth="1"/>
    <col min="15" max="15" width="19.140625" customWidth="1"/>
    <col min="16" max="16" width="15.85546875" hidden="1" customWidth="1"/>
    <col min="17" max="17" width="15.85546875" customWidth="1"/>
    <col min="18" max="18" width="17.7109375" bestFit="1" customWidth="1"/>
    <col min="19" max="19" width="18.28515625" bestFit="1" customWidth="1"/>
    <col min="20" max="20" width="16.28515625" bestFit="1" customWidth="1"/>
    <col min="21" max="21" width="14.140625" bestFit="1" customWidth="1"/>
    <col min="22" max="22" width="17.7109375" bestFit="1" customWidth="1"/>
    <col min="23" max="23" width="11" hidden="1" customWidth="1"/>
    <col min="24" max="24" width="9.140625" hidden="1" customWidth="1"/>
    <col min="25" max="25" width="11" hidden="1" customWidth="1"/>
    <col min="26" max="26" width="10.85546875" hidden="1" customWidth="1"/>
    <col min="27" max="27" width="11" customWidth="1"/>
    <col min="28" max="28" width="13.140625" hidden="1" customWidth="1"/>
    <col min="29" max="29" width="9.5703125" bestFit="1" customWidth="1"/>
    <col min="30" max="32" width="13.140625" customWidth="1"/>
    <col min="33" max="33" width="10.5703125" bestFit="1" customWidth="1"/>
    <col min="34" max="34" width="11.140625" bestFit="1" customWidth="1"/>
    <col min="35" max="35" width="9.85546875" hidden="1" customWidth="1"/>
    <col min="36" max="36" width="10.85546875" customWidth="1"/>
    <col min="37" max="37" width="14.42578125" customWidth="1"/>
    <col min="38" max="38" width="10.5703125" bestFit="1" customWidth="1"/>
    <col min="39" max="39" width="9.85546875" hidden="1" customWidth="1"/>
    <col min="40" max="40" width="13.140625" hidden="1" customWidth="1"/>
    <col min="41" max="41" width="11.5703125" bestFit="1" customWidth="1"/>
    <col min="42" max="42" width="12" bestFit="1" customWidth="1"/>
    <col min="43" max="43" width="11.140625" customWidth="1"/>
    <col min="44" max="44" width="11.140625" hidden="1" customWidth="1"/>
    <col min="45" max="45" width="11.140625" customWidth="1"/>
    <col min="46" max="46" width="11.28515625" hidden="1" customWidth="1"/>
    <col min="47" max="47" width="14" customWidth="1"/>
    <col min="48" max="48" width="12.85546875" hidden="1" customWidth="1"/>
    <col min="49" max="49" width="15.42578125" hidden="1" customWidth="1"/>
    <col min="50" max="50" width="14.85546875" bestFit="1" customWidth="1"/>
    <col min="51" max="51" width="14.140625" bestFit="1" customWidth="1"/>
  </cols>
  <sheetData>
    <row r="1" spans="1:51" ht="33.75" x14ac:dyDescent="0.5">
      <c r="A1" s="485" t="s">
        <v>692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85"/>
      <c r="AU1" s="485"/>
      <c r="AV1" s="485"/>
      <c r="AW1" s="485"/>
      <c r="AX1" s="485"/>
    </row>
    <row r="2" spans="1:51" ht="75" x14ac:dyDescent="0.25">
      <c r="A2" s="54" t="s">
        <v>360</v>
      </c>
      <c r="B2" s="54" t="s">
        <v>385</v>
      </c>
      <c r="C2" s="54" t="s">
        <v>695</v>
      </c>
      <c r="D2" s="54" t="s">
        <v>472</v>
      </c>
      <c r="E2" s="54" t="s">
        <v>696</v>
      </c>
      <c r="F2" s="54" t="s">
        <v>376</v>
      </c>
      <c r="G2" s="54" t="s">
        <v>370</v>
      </c>
      <c r="H2" s="54" t="s">
        <v>616</v>
      </c>
      <c r="I2" s="54" t="s">
        <v>410</v>
      </c>
      <c r="J2" s="54" t="s">
        <v>60</v>
      </c>
      <c r="K2" s="54" t="s">
        <v>693</v>
      </c>
      <c r="L2" s="54" t="s">
        <v>375</v>
      </c>
      <c r="M2" s="54" t="s">
        <v>556</v>
      </c>
      <c r="N2" s="54" t="s">
        <v>88</v>
      </c>
      <c r="O2" s="54" t="s">
        <v>99</v>
      </c>
      <c r="P2" s="54" t="s">
        <v>101</v>
      </c>
      <c r="Q2" s="54" t="s">
        <v>781</v>
      </c>
      <c r="R2" s="105" t="s">
        <v>580</v>
      </c>
      <c r="S2" s="105" t="s">
        <v>779</v>
      </c>
      <c r="T2" s="105" t="s">
        <v>780</v>
      </c>
      <c r="U2" s="105" t="s">
        <v>358</v>
      </c>
      <c r="V2" s="87" t="s">
        <v>133</v>
      </c>
      <c r="W2" s="87" t="s">
        <v>435</v>
      </c>
      <c r="X2" s="87" t="s">
        <v>699</v>
      </c>
      <c r="Y2" s="87" t="s">
        <v>145</v>
      </c>
      <c r="Z2" s="87" t="s">
        <v>151</v>
      </c>
      <c r="AA2" s="87" t="s">
        <v>153</v>
      </c>
      <c r="AB2" s="87" t="s">
        <v>462</v>
      </c>
      <c r="AC2" s="87" t="s">
        <v>165</v>
      </c>
      <c r="AD2" s="87" t="s">
        <v>167</v>
      </c>
      <c r="AE2" s="87" t="s">
        <v>782</v>
      </c>
      <c r="AF2" s="87" t="s">
        <v>441</v>
      </c>
      <c r="AG2" s="87" t="s">
        <v>187</v>
      </c>
      <c r="AH2" s="87" t="s">
        <v>195</v>
      </c>
      <c r="AI2" s="87" t="s">
        <v>197</v>
      </c>
      <c r="AJ2" s="87" t="s">
        <v>697</v>
      </c>
      <c r="AK2" s="87" t="s">
        <v>207</v>
      </c>
      <c r="AL2" s="87" t="s">
        <v>209</v>
      </c>
      <c r="AM2" s="87" t="s">
        <v>213</v>
      </c>
      <c r="AN2" s="87" t="s">
        <v>340</v>
      </c>
      <c r="AO2" s="87" t="s">
        <v>215</v>
      </c>
      <c r="AP2" s="87" t="s">
        <v>218</v>
      </c>
      <c r="AQ2" s="87" t="s">
        <v>222</v>
      </c>
      <c r="AR2" s="87" t="s">
        <v>698</v>
      </c>
      <c r="AS2" s="87" t="s">
        <v>783</v>
      </c>
      <c r="AT2" s="54" t="s">
        <v>226</v>
      </c>
      <c r="AU2" s="54" t="s">
        <v>784</v>
      </c>
      <c r="AV2" s="85" t="s">
        <v>261</v>
      </c>
      <c r="AW2" s="85" t="s">
        <v>657</v>
      </c>
      <c r="AX2" s="87" t="s">
        <v>15</v>
      </c>
    </row>
    <row r="3" spans="1:51" s="58" customFormat="1" x14ac:dyDescent="0.25">
      <c r="A3" s="162" t="s">
        <v>567</v>
      </c>
      <c r="B3" s="162" t="s">
        <v>566</v>
      </c>
      <c r="C3" s="148" t="s">
        <v>409</v>
      </c>
      <c r="D3" s="148" t="s">
        <v>473</v>
      </c>
      <c r="E3" s="148" t="s">
        <v>494</v>
      </c>
      <c r="F3" s="148" t="s">
        <v>568</v>
      </c>
      <c r="G3" s="148" t="s">
        <v>569</v>
      </c>
      <c r="H3" s="148" t="s">
        <v>613</v>
      </c>
      <c r="I3" s="148" t="s">
        <v>627</v>
      </c>
      <c r="J3" s="148" t="s">
        <v>628</v>
      </c>
      <c r="K3" s="148" t="s">
        <v>633</v>
      </c>
      <c r="L3" s="148" t="s">
        <v>634</v>
      </c>
      <c r="M3" s="163" t="s">
        <v>555</v>
      </c>
      <c r="N3" s="163" t="s">
        <v>420</v>
      </c>
      <c r="O3" s="163" t="s">
        <v>637</v>
      </c>
      <c r="P3" s="148" t="s">
        <v>476</v>
      </c>
      <c r="Q3" s="148" t="s">
        <v>457</v>
      </c>
      <c r="R3" s="148" t="s">
        <v>579</v>
      </c>
      <c r="S3" s="148" t="s">
        <v>778</v>
      </c>
      <c r="T3" s="148" t="s">
        <v>518</v>
      </c>
      <c r="U3" s="148" t="s">
        <v>638</v>
      </c>
      <c r="V3" s="148" t="s">
        <v>389</v>
      </c>
      <c r="W3" s="148" t="s">
        <v>434</v>
      </c>
      <c r="X3" s="148" t="s">
        <v>535</v>
      </c>
      <c r="Y3" s="148" t="s">
        <v>641</v>
      </c>
      <c r="Z3" s="148" t="s">
        <v>391</v>
      </c>
      <c r="AA3" s="148" t="s">
        <v>424</v>
      </c>
      <c r="AB3" s="148" t="s">
        <v>463</v>
      </c>
      <c r="AC3" s="148" t="s">
        <v>425</v>
      </c>
      <c r="AD3" s="148" t="s">
        <v>428</v>
      </c>
      <c r="AE3" s="148" t="s">
        <v>522</v>
      </c>
      <c r="AF3" s="148" t="s">
        <v>408</v>
      </c>
      <c r="AG3" s="148" t="s">
        <v>422</v>
      </c>
      <c r="AH3" s="148" t="s">
        <v>644</v>
      </c>
      <c r="AI3" s="148" t="s">
        <v>645</v>
      </c>
      <c r="AJ3" s="148" t="s">
        <v>419</v>
      </c>
      <c r="AK3" s="148" t="s">
        <v>431</v>
      </c>
      <c r="AL3" s="148" t="s">
        <v>403</v>
      </c>
      <c r="AM3" s="148" t="s">
        <v>481</v>
      </c>
      <c r="AN3" s="148" t="s">
        <v>440</v>
      </c>
      <c r="AO3" s="148" t="s">
        <v>465</v>
      </c>
      <c r="AP3" s="148" t="s">
        <v>650</v>
      </c>
      <c r="AQ3" s="148" t="s">
        <v>651</v>
      </c>
      <c r="AR3" s="148" t="s">
        <v>500</v>
      </c>
      <c r="AS3" s="148" t="s">
        <v>421</v>
      </c>
      <c r="AT3" s="148" t="s">
        <v>658</v>
      </c>
      <c r="AU3" s="148" t="s">
        <v>488</v>
      </c>
      <c r="AV3" s="148" t="s">
        <v>489</v>
      </c>
      <c r="AW3" s="148" t="s">
        <v>655</v>
      </c>
      <c r="AX3" s="148"/>
      <c r="AY3" s="144"/>
    </row>
    <row r="4" spans="1:51" s="58" customFormat="1" x14ac:dyDescent="0.25">
      <c r="A4" s="145"/>
      <c r="B4" s="235">
        <v>239158.63</v>
      </c>
      <c r="C4" s="232">
        <v>16932445.590000004</v>
      </c>
      <c r="D4" s="233">
        <v>693462.0199999999</v>
      </c>
      <c r="E4" s="233">
        <v>809001.45000000042</v>
      </c>
      <c r="F4" s="235">
        <v>424200.53</v>
      </c>
      <c r="G4" s="145"/>
      <c r="H4" s="235">
        <v>86417.06</v>
      </c>
      <c r="I4" s="145"/>
      <c r="J4" s="145"/>
      <c r="K4" s="228">
        <v>301.5</v>
      </c>
      <c r="L4" s="145"/>
      <c r="M4" s="145"/>
      <c r="N4" s="145"/>
      <c r="O4" s="145">
        <v>49616</v>
      </c>
      <c r="P4" s="145"/>
      <c r="Q4" s="228">
        <v>300</v>
      </c>
      <c r="R4" s="229">
        <v>34689.870000000003</v>
      </c>
      <c r="S4" s="235">
        <v>112879</v>
      </c>
      <c r="T4" s="152">
        <v>8550</v>
      </c>
      <c r="U4" s="229">
        <v>500</v>
      </c>
      <c r="V4" s="145">
        <v>32123.94</v>
      </c>
      <c r="W4" s="145"/>
      <c r="X4" s="145"/>
      <c r="Y4" s="145"/>
      <c r="Z4" s="145"/>
      <c r="AA4" s="228">
        <v>1770</v>
      </c>
      <c r="AB4" s="145"/>
      <c r="AC4" s="145">
        <v>1414.6</v>
      </c>
      <c r="AD4" s="145">
        <v>1845</v>
      </c>
      <c r="AE4" s="228">
        <v>820</v>
      </c>
      <c r="AF4" s="230">
        <v>11739.34</v>
      </c>
      <c r="AG4" s="145">
        <v>1625</v>
      </c>
      <c r="AH4" s="230">
        <v>1326</v>
      </c>
      <c r="AI4" s="145"/>
      <c r="AJ4" s="145">
        <v>830</v>
      </c>
      <c r="AK4" s="230">
        <v>10504.99</v>
      </c>
      <c r="AL4" s="145">
        <v>5595.43</v>
      </c>
      <c r="AM4" s="145"/>
      <c r="AN4" s="145"/>
      <c r="AO4" s="228">
        <v>480</v>
      </c>
      <c r="AP4" s="145">
        <v>9970</v>
      </c>
      <c r="AQ4" s="145">
        <v>31955.67</v>
      </c>
      <c r="AR4" s="145"/>
      <c r="AS4" s="230">
        <v>665</v>
      </c>
      <c r="AT4" s="145"/>
      <c r="AU4" s="230">
        <v>3928.49</v>
      </c>
      <c r="AV4" s="145"/>
      <c r="AW4" s="145"/>
      <c r="AX4" s="161">
        <f>SUM(A4:AW4)</f>
        <v>19508115.110000003</v>
      </c>
      <c r="AY4" s="149"/>
    </row>
    <row r="5" spans="1:51" s="58" customFormat="1" x14ac:dyDescent="0.25">
      <c r="A5" s="145"/>
      <c r="B5" s="235">
        <v>15357.15</v>
      </c>
      <c r="C5" s="234">
        <v>34609.31</v>
      </c>
      <c r="D5" s="172"/>
      <c r="E5" s="172"/>
      <c r="F5" s="235">
        <v>6408.69</v>
      </c>
      <c r="G5" s="145"/>
      <c r="H5" s="235">
        <v>86417.06</v>
      </c>
      <c r="I5" s="145"/>
      <c r="J5" s="145"/>
      <c r="K5" s="230">
        <v>8850</v>
      </c>
      <c r="L5" s="145"/>
      <c r="M5" s="145"/>
      <c r="N5" s="145"/>
      <c r="O5" s="230">
        <v>1534</v>
      </c>
      <c r="P5" s="145"/>
      <c r="Q5" s="145"/>
      <c r="R5" s="145"/>
      <c r="S5" s="145"/>
      <c r="T5" s="145"/>
      <c r="U5" s="229">
        <v>175</v>
      </c>
      <c r="V5" s="228">
        <v>63235.66</v>
      </c>
      <c r="W5" s="145"/>
      <c r="X5" s="145"/>
      <c r="Y5" s="145"/>
      <c r="Z5" s="145"/>
      <c r="AA5" s="145"/>
      <c r="AB5" s="145"/>
      <c r="AC5" s="145"/>
      <c r="AD5" s="230">
        <v>9484.57</v>
      </c>
      <c r="AE5" s="145"/>
      <c r="AF5" s="145"/>
      <c r="AG5" s="228">
        <v>374</v>
      </c>
      <c r="AH5" s="145"/>
      <c r="AI5" s="145"/>
      <c r="AJ5" s="145"/>
      <c r="AK5" s="145"/>
      <c r="AL5" s="230">
        <v>1843</v>
      </c>
      <c r="AM5" s="145"/>
      <c r="AN5" s="145"/>
      <c r="AO5" s="145"/>
      <c r="AP5" s="230">
        <v>26111.86</v>
      </c>
      <c r="AQ5" s="228">
        <v>350</v>
      </c>
      <c r="AR5" s="145"/>
      <c r="AS5" s="145"/>
      <c r="AT5" s="145"/>
      <c r="AU5" s="145"/>
      <c r="AV5" s="145"/>
      <c r="AW5" s="145"/>
      <c r="AX5" s="161">
        <f t="shared" ref="AX5:AX15" si="0">SUM(A5:AW5)</f>
        <v>254750.3</v>
      </c>
      <c r="AY5" s="144"/>
    </row>
    <row r="6" spans="1:51" s="58" customFormat="1" x14ac:dyDescent="0.25">
      <c r="A6" s="145"/>
      <c r="B6" s="235">
        <v>235905.6</v>
      </c>
      <c r="C6" s="172"/>
      <c r="D6" s="172"/>
      <c r="E6" s="172"/>
      <c r="F6" s="145"/>
      <c r="G6" s="145"/>
      <c r="H6" s="235">
        <v>47702.75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230">
        <v>15090</v>
      </c>
      <c r="AH6" s="145"/>
      <c r="AI6" s="145"/>
      <c r="AJ6" s="145"/>
      <c r="AK6" s="145"/>
      <c r="AL6" s="145"/>
      <c r="AM6" s="145"/>
      <c r="AN6" s="145"/>
      <c r="AO6" s="145"/>
      <c r="AP6" s="145"/>
      <c r="AQ6" s="230">
        <v>33792.32</v>
      </c>
      <c r="AR6" s="145"/>
      <c r="AS6" s="145"/>
      <c r="AT6" s="145"/>
      <c r="AU6" s="145"/>
      <c r="AV6" s="145"/>
      <c r="AW6" s="145"/>
      <c r="AX6" s="161">
        <f t="shared" si="0"/>
        <v>332490.67</v>
      </c>
      <c r="AY6" s="144"/>
    </row>
    <row r="7" spans="1:51" s="58" customFormat="1" x14ac:dyDescent="0.25">
      <c r="A7" s="145"/>
      <c r="B7" s="231">
        <v>314254.94</v>
      </c>
      <c r="C7" s="172"/>
      <c r="D7" s="172"/>
      <c r="E7" s="172"/>
      <c r="F7" s="145"/>
      <c r="G7" s="145"/>
      <c r="H7" s="231">
        <v>47702.75</v>
      </c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61">
        <f t="shared" si="0"/>
        <v>361957.69</v>
      </c>
      <c r="AY7" s="144"/>
    </row>
    <row r="8" spans="1:51" s="58" customFormat="1" x14ac:dyDescent="0.25">
      <c r="A8" s="145"/>
      <c r="B8" s="145"/>
      <c r="C8" s="172"/>
      <c r="D8" s="172"/>
      <c r="E8" s="172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61">
        <f t="shared" si="0"/>
        <v>0</v>
      </c>
      <c r="AY8" s="144"/>
    </row>
    <row r="9" spans="1:51" s="58" customFormat="1" x14ac:dyDescent="0.25">
      <c r="A9" s="145"/>
      <c r="B9" s="145"/>
      <c r="C9" s="172"/>
      <c r="D9" s="172"/>
      <c r="E9" s="17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61">
        <f t="shared" si="0"/>
        <v>0</v>
      </c>
    </row>
    <row r="10" spans="1:51" s="58" customFormat="1" x14ac:dyDescent="0.25">
      <c r="A10" s="145"/>
      <c r="B10" s="145"/>
      <c r="C10" s="172"/>
      <c r="D10" s="172"/>
      <c r="E10" s="172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61">
        <f t="shared" si="0"/>
        <v>0</v>
      </c>
    </row>
    <row r="11" spans="1:51" s="58" customFormat="1" x14ac:dyDescent="0.25">
      <c r="A11" s="145"/>
      <c r="B11" s="145"/>
      <c r="C11" s="172"/>
      <c r="D11" s="172"/>
      <c r="E11" s="172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61">
        <f t="shared" si="0"/>
        <v>0</v>
      </c>
      <c r="AY11" s="144">
        <v>34689.870000000003</v>
      </c>
    </row>
    <row r="12" spans="1:51" s="58" customFormat="1" x14ac:dyDescent="0.25">
      <c r="A12" s="145"/>
      <c r="B12" s="145"/>
      <c r="C12" s="172"/>
      <c r="D12" s="172"/>
      <c r="E12" s="172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61">
        <f t="shared" si="0"/>
        <v>0</v>
      </c>
      <c r="AY12" s="144">
        <v>675</v>
      </c>
    </row>
    <row r="13" spans="1:51" s="58" customFormat="1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61">
        <f t="shared" si="0"/>
        <v>0</v>
      </c>
      <c r="AY13" s="144">
        <v>18989367.48</v>
      </c>
    </row>
    <row r="14" spans="1:51" s="58" customFormat="1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61">
        <f t="shared" si="0"/>
        <v>0</v>
      </c>
      <c r="AY14" s="144">
        <v>1432581.42</v>
      </c>
    </row>
    <row r="15" spans="1:51" s="58" customFormat="1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61">
        <f t="shared" si="0"/>
        <v>0</v>
      </c>
    </row>
    <row r="16" spans="1:51" s="42" customFormat="1" x14ac:dyDescent="0.25">
      <c r="A16" s="137">
        <f t="shared" ref="A16:AW16" si="1">SUM(A4:A15)</f>
        <v>0</v>
      </c>
      <c r="B16" s="137">
        <f t="shared" si="1"/>
        <v>804676.32000000007</v>
      </c>
      <c r="C16" s="137">
        <f t="shared" si="1"/>
        <v>16967054.900000002</v>
      </c>
      <c r="D16" s="137">
        <f t="shared" si="1"/>
        <v>693462.0199999999</v>
      </c>
      <c r="E16" s="137">
        <f t="shared" si="1"/>
        <v>809001.45000000042</v>
      </c>
      <c r="F16" s="137">
        <f t="shared" si="1"/>
        <v>430609.22000000003</v>
      </c>
      <c r="G16" s="137">
        <f t="shared" si="1"/>
        <v>0</v>
      </c>
      <c r="H16" s="137">
        <f t="shared" si="1"/>
        <v>268239.62</v>
      </c>
      <c r="I16" s="137">
        <f t="shared" si="1"/>
        <v>0</v>
      </c>
      <c r="J16" s="137">
        <f t="shared" si="1"/>
        <v>0</v>
      </c>
      <c r="K16" s="137">
        <f t="shared" si="1"/>
        <v>9151.5</v>
      </c>
      <c r="L16" s="137">
        <f t="shared" si="1"/>
        <v>0</v>
      </c>
      <c r="M16" s="137">
        <f t="shared" si="1"/>
        <v>0</v>
      </c>
      <c r="N16" s="137">
        <f t="shared" si="1"/>
        <v>0</v>
      </c>
      <c r="O16" s="137">
        <f t="shared" si="1"/>
        <v>51150</v>
      </c>
      <c r="P16" s="137">
        <f t="shared" si="1"/>
        <v>0</v>
      </c>
      <c r="Q16" s="137">
        <f t="shared" si="1"/>
        <v>300</v>
      </c>
      <c r="R16" s="137">
        <f t="shared" si="1"/>
        <v>34689.870000000003</v>
      </c>
      <c r="S16" s="137">
        <f t="shared" si="1"/>
        <v>112879</v>
      </c>
      <c r="T16" s="137">
        <f t="shared" si="1"/>
        <v>8550</v>
      </c>
      <c r="U16" s="137">
        <f t="shared" si="1"/>
        <v>675</v>
      </c>
      <c r="V16" s="137">
        <f t="shared" si="1"/>
        <v>95359.6</v>
      </c>
      <c r="W16" s="137">
        <f t="shared" si="1"/>
        <v>0</v>
      </c>
      <c r="X16" s="137">
        <f t="shared" si="1"/>
        <v>0</v>
      </c>
      <c r="Y16" s="137">
        <f t="shared" si="1"/>
        <v>0</v>
      </c>
      <c r="Z16" s="137">
        <f t="shared" si="1"/>
        <v>0</v>
      </c>
      <c r="AA16" s="137">
        <f t="shared" si="1"/>
        <v>1770</v>
      </c>
      <c r="AB16" s="137">
        <f t="shared" si="1"/>
        <v>0</v>
      </c>
      <c r="AC16" s="137">
        <f t="shared" si="1"/>
        <v>1414.6</v>
      </c>
      <c r="AD16" s="137">
        <f t="shared" si="1"/>
        <v>11329.57</v>
      </c>
      <c r="AE16" s="137">
        <f t="shared" si="1"/>
        <v>820</v>
      </c>
      <c r="AF16" s="137">
        <f t="shared" si="1"/>
        <v>11739.34</v>
      </c>
      <c r="AG16" s="137">
        <f t="shared" si="1"/>
        <v>17089</v>
      </c>
      <c r="AH16" s="137">
        <f t="shared" si="1"/>
        <v>1326</v>
      </c>
      <c r="AI16" s="137">
        <f t="shared" si="1"/>
        <v>0</v>
      </c>
      <c r="AJ16" s="137">
        <f t="shared" si="1"/>
        <v>830</v>
      </c>
      <c r="AK16" s="137">
        <f t="shared" si="1"/>
        <v>10504.99</v>
      </c>
      <c r="AL16" s="137">
        <f t="shared" si="1"/>
        <v>7438.43</v>
      </c>
      <c r="AM16" s="137">
        <f t="shared" si="1"/>
        <v>0</v>
      </c>
      <c r="AN16" s="137">
        <f t="shared" si="1"/>
        <v>0</v>
      </c>
      <c r="AO16" s="137">
        <f t="shared" si="1"/>
        <v>480</v>
      </c>
      <c r="AP16" s="137">
        <f t="shared" si="1"/>
        <v>36081.86</v>
      </c>
      <c r="AQ16" s="137">
        <f t="shared" si="1"/>
        <v>66097.989999999991</v>
      </c>
      <c r="AR16" s="137">
        <f t="shared" si="1"/>
        <v>0</v>
      </c>
      <c r="AS16" s="137">
        <f t="shared" si="1"/>
        <v>665</v>
      </c>
      <c r="AT16" s="137">
        <f t="shared" si="1"/>
        <v>0</v>
      </c>
      <c r="AU16" s="137">
        <f t="shared" si="1"/>
        <v>3928.49</v>
      </c>
      <c r="AV16" s="137">
        <f t="shared" si="1"/>
        <v>0</v>
      </c>
      <c r="AW16" s="137">
        <f t="shared" si="1"/>
        <v>0</v>
      </c>
      <c r="AX16" s="150">
        <f t="shared" ref="AX16" si="2">SUM(A16:AW16)</f>
        <v>20457313.77</v>
      </c>
      <c r="AY16" s="147">
        <f>SUM(AY11:AY15)</f>
        <v>20457313.770000003</v>
      </c>
    </row>
    <row r="17" spans="3:51" x14ac:dyDescent="0.25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</row>
    <row r="18" spans="3:51" x14ac:dyDescent="0.25">
      <c r="C18" s="52"/>
      <c r="D18" s="52"/>
      <c r="E18" s="52"/>
      <c r="F18" s="52"/>
      <c r="G18" s="52"/>
      <c r="H18" s="52"/>
      <c r="I18" s="52"/>
      <c r="J18" s="52"/>
      <c r="K18" s="144"/>
      <c r="L18" s="52" t="s">
        <v>694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51">
        <f>+AX16-AY16</f>
        <v>0</v>
      </c>
      <c r="AY18" s="42" t="s">
        <v>659</v>
      </c>
    </row>
    <row r="19" spans="3:51" x14ac:dyDescent="0.25">
      <c r="C19" s="52"/>
      <c r="D19" s="52"/>
      <c r="E19" s="52"/>
      <c r="F19" s="52"/>
      <c r="G19" s="52"/>
      <c r="H19" s="52"/>
      <c r="I19" s="52"/>
      <c r="J19" s="52"/>
      <c r="K19" s="144"/>
      <c r="L19" s="52" t="s">
        <v>694</v>
      </c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</row>
    <row r="20" spans="3:51" x14ac:dyDescent="0.25">
      <c r="K20" s="58"/>
      <c r="AD20" s="52"/>
      <c r="AE20" s="52"/>
      <c r="AO20" s="52"/>
      <c r="AV20" s="52"/>
      <c r="AW20" s="52"/>
      <c r="AX20" s="52"/>
    </row>
    <row r="21" spans="3:51" x14ac:dyDescent="0.25">
      <c r="K21" s="58"/>
      <c r="AD21" s="149"/>
      <c r="AE21" s="149"/>
      <c r="AL21" s="149"/>
      <c r="AO21" s="52"/>
      <c r="AV21" s="52"/>
      <c r="AW21" s="149"/>
      <c r="AX21" s="133"/>
    </row>
    <row r="22" spans="3:51" x14ac:dyDescent="0.25">
      <c r="AD22" s="149"/>
      <c r="AE22" s="149"/>
      <c r="AL22" s="149"/>
      <c r="AO22" s="52"/>
      <c r="AV22" s="52"/>
      <c r="AW22" s="149"/>
    </row>
    <row r="23" spans="3:51" x14ac:dyDescent="0.25">
      <c r="AD23" s="149"/>
      <c r="AE23" s="149"/>
      <c r="AL23" s="149"/>
      <c r="AW23" s="149"/>
    </row>
    <row r="24" spans="3:51" x14ac:dyDescent="0.25">
      <c r="AD24" s="52"/>
      <c r="AE24" s="52"/>
      <c r="AL24" s="89"/>
      <c r="AN24" s="89"/>
      <c r="AW24" s="149"/>
    </row>
    <row r="25" spans="3:51" x14ac:dyDescent="0.25">
      <c r="AD25" s="52"/>
      <c r="AE25" s="52"/>
      <c r="AW25" s="149"/>
    </row>
    <row r="26" spans="3:51" x14ac:dyDescent="0.25">
      <c r="AW26" s="149"/>
    </row>
    <row r="27" spans="3:51" x14ac:dyDescent="0.25">
      <c r="AD27" s="89"/>
      <c r="AE27" s="89"/>
      <c r="AW27" s="149"/>
    </row>
    <row r="28" spans="3:51" x14ac:dyDescent="0.25">
      <c r="AW28" s="149"/>
    </row>
    <row r="29" spans="3:51" x14ac:dyDescent="0.25">
      <c r="AW29" s="52"/>
    </row>
    <row r="30" spans="3:51" x14ac:dyDescent="0.25">
      <c r="AW30" s="52"/>
    </row>
    <row r="34" spans="3:48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</row>
    <row r="35" spans="3:48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</row>
    <row r="36" spans="3:48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</row>
    <row r="37" spans="3:48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</row>
    <row r="38" spans="3:48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</row>
    <row r="39" spans="3:48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spans="3:48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</row>
    <row r="41" spans="3:48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</row>
    <row r="42" spans="3:48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</row>
    <row r="43" spans="3:48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</row>
    <row r="44" spans="3:48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</row>
    <row r="45" spans="3:48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</row>
    <row r="46" spans="3:48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</row>
    <row r="47" spans="3:48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</row>
    <row r="48" spans="3:48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</row>
  </sheetData>
  <mergeCells count="1">
    <mergeCell ref="A1:AX1"/>
  </mergeCells>
  <pageMargins left="0.23622047244094491" right="0.23622047244094491" top="0.74803149606299213" bottom="0.74803149606299213" header="0.31496062992125984" footer="0.31496062992125984"/>
  <pageSetup scale="66" orientation="landscape" r:id="rId1"/>
  <colBreaks count="2" manualBreakCount="2">
    <brk id="19" max="33" man="1"/>
    <brk id="42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BFFD-1BCF-4FE2-81CE-7DBF10D67B5C}">
  <sheetPr filterMode="1"/>
  <dimension ref="A2:I73"/>
  <sheetViews>
    <sheetView topLeftCell="A39" workbookViewId="0">
      <selection activeCell="H74" sqref="H74"/>
    </sheetView>
  </sheetViews>
  <sheetFormatPr baseColWidth="10" defaultColWidth="96.7109375" defaultRowHeight="15" x14ac:dyDescent="0.25"/>
  <cols>
    <col min="1" max="1" width="11" bestFit="1" customWidth="1"/>
    <col min="2" max="2" width="20.140625" bestFit="1" customWidth="1"/>
    <col min="3" max="3" width="46" bestFit="1" customWidth="1"/>
    <col min="4" max="4" width="111.42578125" bestFit="1" customWidth="1"/>
    <col min="5" max="6" width="17.28515625" style="52" bestFit="1" customWidth="1"/>
    <col min="7" max="7" width="16.85546875" bestFit="1" customWidth="1"/>
    <col min="8" max="8" width="14.140625" bestFit="1" customWidth="1"/>
  </cols>
  <sheetData>
    <row r="2" spans="1:7" x14ac:dyDescent="0.25">
      <c r="A2" s="199" t="s">
        <v>599</v>
      </c>
      <c r="B2" s="200" t="s">
        <v>600</v>
      </c>
      <c r="C2" s="199" t="s">
        <v>601</v>
      </c>
      <c r="D2" s="199" t="s">
        <v>602</v>
      </c>
      <c r="E2" s="225" t="s">
        <v>785</v>
      </c>
      <c r="F2" s="226" t="s">
        <v>786</v>
      </c>
      <c r="G2" s="201" t="s">
        <v>787</v>
      </c>
    </row>
    <row r="3" spans="1:7" x14ac:dyDescent="0.25">
      <c r="A3" s="202">
        <v>45454</v>
      </c>
      <c r="B3" s="203" t="s">
        <v>704</v>
      </c>
      <c r="C3" s="204" t="s">
        <v>705</v>
      </c>
      <c r="D3" s="205" t="s">
        <v>789</v>
      </c>
      <c r="E3" s="206">
        <v>324668.28999999998</v>
      </c>
      <c r="F3" s="208">
        <f t="shared" ref="F3:F47" si="0">+E3</f>
        <v>324668.28999999998</v>
      </c>
      <c r="G3" s="207">
        <f t="shared" ref="G3:G60" si="1">+E3-F3</f>
        <v>0</v>
      </c>
    </row>
    <row r="4" spans="1:7" x14ac:dyDescent="0.25">
      <c r="A4" s="202">
        <v>45454</v>
      </c>
      <c r="B4" s="203" t="s">
        <v>706</v>
      </c>
      <c r="C4" s="204" t="s">
        <v>707</v>
      </c>
      <c r="D4" s="205" t="s">
        <v>789</v>
      </c>
      <c r="E4" s="206">
        <v>60103.45</v>
      </c>
      <c r="F4" s="208">
        <f t="shared" si="0"/>
        <v>60103.45</v>
      </c>
      <c r="G4" s="207">
        <f t="shared" si="1"/>
        <v>0</v>
      </c>
    </row>
    <row r="5" spans="1:7" x14ac:dyDescent="0.25">
      <c r="A5" s="202">
        <v>45454</v>
      </c>
      <c r="B5" s="203" t="s">
        <v>708</v>
      </c>
      <c r="C5" s="204" t="s">
        <v>709</v>
      </c>
      <c r="D5" s="205" t="s">
        <v>789</v>
      </c>
      <c r="E5" s="206">
        <v>267835.01</v>
      </c>
      <c r="F5" s="208">
        <f t="shared" si="0"/>
        <v>267835.01</v>
      </c>
      <c r="G5" s="207">
        <f>+E5-F5</f>
        <v>0</v>
      </c>
    </row>
    <row r="6" spans="1:7" x14ac:dyDescent="0.25">
      <c r="A6" s="202">
        <v>45454</v>
      </c>
      <c r="B6" s="203" t="s">
        <v>710</v>
      </c>
      <c r="C6" s="204" t="s">
        <v>711</v>
      </c>
      <c r="D6" s="205" t="s">
        <v>790</v>
      </c>
      <c r="E6" s="206">
        <v>454759.69</v>
      </c>
      <c r="F6" s="208">
        <f t="shared" si="0"/>
        <v>454759.69</v>
      </c>
      <c r="G6" s="207">
        <f t="shared" si="1"/>
        <v>0</v>
      </c>
    </row>
    <row r="7" spans="1:7" x14ac:dyDescent="0.25">
      <c r="A7" s="202">
        <v>45454</v>
      </c>
      <c r="B7" s="203" t="s">
        <v>712</v>
      </c>
      <c r="C7" s="204" t="s">
        <v>713</v>
      </c>
      <c r="D7" s="205" t="s">
        <v>789</v>
      </c>
      <c r="E7" s="206">
        <v>323211.43</v>
      </c>
      <c r="F7" s="208">
        <f t="shared" si="0"/>
        <v>323211.43</v>
      </c>
      <c r="G7" s="207">
        <f t="shared" si="1"/>
        <v>0</v>
      </c>
    </row>
    <row r="8" spans="1:7" x14ac:dyDescent="0.25">
      <c r="A8" s="202">
        <v>45454</v>
      </c>
      <c r="B8" s="203" t="s">
        <v>714</v>
      </c>
      <c r="C8" s="204" t="s">
        <v>715</v>
      </c>
      <c r="D8" s="205" t="s">
        <v>789</v>
      </c>
      <c r="E8" s="206">
        <v>896776.94</v>
      </c>
      <c r="F8" s="208">
        <f t="shared" si="0"/>
        <v>896776.94</v>
      </c>
      <c r="G8" s="207">
        <f t="shared" si="1"/>
        <v>0</v>
      </c>
    </row>
    <row r="9" spans="1:7" x14ac:dyDescent="0.25">
      <c r="A9" s="202">
        <v>45454</v>
      </c>
      <c r="B9" s="203" t="s">
        <v>716</v>
      </c>
      <c r="C9" s="204" t="s">
        <v>717</v>
      </c>
      <c r="D9" s="205" t="s">
        <v>789</v>
      </c>
      <c r="E9" s="206">
        <v>605269.79</v>
      </c>
      <c r="F9" s="208">
        <f t="shared" si="0"/>
        <v>605269.79</v>
      </c>
      <c r="G9" s="207">
        <f t="shared" si="1"/>
        <v>0</v>
      </c>
    </row>
    <row r="10" spans="1:7" x14ac:dyDescent="0.25">
      <c r="A10" s="202">
        <v>45454</v>
      </c>
      <c r="B10" s="203" t="s">
        <v>718</v>
      </c>
      <c r="C10" s="204" t="s">
        <v>719</v>
      </c>
      <c r="D10" s="205" t="s">
        <v>789</v>
      </c>
      <c r="E10" s="206">
        <v>878990.15</v>
      </c>
      <c r="F10" s="208">
        <f t="shared" si="0"/>
        <v>878990.15</v>
      </c>
      <c r="G10" s="207">
        <f t="shared" si="1"/>
        <v>0</v>
      </c>
    </row>
    <row r="11" spans="1:7" x14ac:dyDescent="0.25">
      <c r="A11" s="202">
        <v>45454</v>
      </c>
      <c r="B11" s="203" t="s">
        <v>720</v>
      </c>
      <c r="C11" s="204" t="s">
        <v>721</v>
      </c>
      <c r="D11" s="205" t="s">
        <v>789</v>
      </c>
      <c r="E11" s="206">
        <v>271296.68</v>
      </c>
      <c r="F11" s="208">
        <f t="shared" si="0"/>
        <v>271296.68</v>
      </c>
      <c r="G11" s="207">
        <f t="shared" si="1"/>
        <v>0</v>
      </c>
    </row>
    <row r="12" spans="1:7" x14ac:dyDescent="0.25">
      <c r="A12" s="202">
        <v>45454</v>
      </c>
      <c r="B12" s="203" t="s">
        <v>722</v>
      </c>
      <c r="C12" s="204" t="s">
        <v>723</v>
      </c>
      <c r="D12" s="205" t="s">
        <v>789</v>
      </c>
      <c r="E12" s="206">
        <v>264372.64</v>
      </c>
      <c r="F12" s="208">
        <f t="shared" si="0"/>
        <v>264372.64</v>
      </c>
      <c r="G12" s="207">
        <f t="shared" si="1"/>
        <v>0</v>
      </c>
    </row>
    <row r="13" spans="1:7" x14ac:dyDescent="0.25">
      <c r="A13" s="202">
        <v>45454</v>
      </c>
      <c r="B13" s="203" t="s">
        <v>724</v>
      </c>
      <c r="C13" s="204" t="s">
        <v>725</v>
      </c>
      <c r="D13" s="205" t="s">
        <v>789</v>
      </c>
      <c r="E13" s="206">
        <v>214368.44</v>
      </c>
      <c r="F13" s="208">
        <f t="shared" si="0"/>
        <v>214368.44</v>
      </c>
      <c r="G13" s="207">
        <f t="shared" si="1"/>
        <v>0</v>
      </c>
    </row>
    <row r="14" spans="1:7" x14ac:dyDescent="0.25">
      <c r="A14" s="202">
        <v>45454</v>
      </c>
      <c r="B14" s="203" t="s">
        <v>726</v>
      </c>
      <c r="C14" s="204" t="s">
        <v>727</v>
      </c>
      <c r="D14" s="205" t="s">
        <v>789</v>
      </c>
      <c r="E14" s="206">
        <v>763515.43</v>
      </c>
      <c r="F14" s="208">
        <f t="shared" si="0"/>
        <v>763515.43</v>
      </c>
      <c r="G14" s="207">
        <f t="shared" si="1"/>
        <v>0</v>
      </c>
    </row>
    <row r="15" spans="1:7" x14ac:dyDescent="0.25">
      <c r="A15" s="202">
        <v>45454</v>
      </c>
      <c r="B15" s="203" t="s">
        <v>728</v>
      </c>
      <c r="C15" s="204" t="s">
        <v>729</v>
      </c>
      <c r="D15" s="205" t="s">
        <v>789</v>
      </c>
      <c r="E15" s="206">
        <v>205988.96</v>
      </c>
      <c r="F15" s="208">
        <f t="shared" si="0"/>
        <v>205988.96</v>
      </c>
      <c r="G15" s="207">
        <f t="shared" si="1"/>
        <v>0</v>
      </c>
    </row>
    <row r="16" spans="1:7" x14ac:dyDescent="0.25">
      <c r="A16" s="202">
        <v>45454</v>
      </c>
      <c r="B16" s="203" t="s">
        <v>730</v>
      </c>
      <c r="C16" s="204" t="s">
        <v>731</v>
      </c>
      <c r="D16" s="205" t="s">
        <v>789</v>
      </c>
      <c r="E16" s="206">
        <v>302045.27</v>
      </c>
      <c r="F16" s="208">
        <f t="shared" si="0"/>
        <v>302045.27</v>
      </c>
      <c r="G16" s="207">
        <f t="shared" si="1"/>
        <v>0</v>
      </c>
    </row>
    <row r="17" spans="1:7" x14ac:dyDescent="0.25">
      <c r="A17" s="202">
        <v>45454</v>
      </c>
      <c r="B17" s="203" t="s">
        <v>732</v>
      </c>
      <c r="C17" s="204" t="s">
        <v>733</v>
      </c>
      <c r="D17" s="205" t="s">
        <v>789</v>
      </c>
      <c r="E17" s="206">
        <v>227163.24</v>
      </c>
      <c r="F17" s="208">
        <f t="shared" si="0"/>
        <v>227163.24</v>
      </c>
      <c r="G17" s="207">
        <f t="shared" si="1"/>
        <v>0</v>
      </c>
    </row>
    <row r="18" spans="1:7" x14ac:dyDescent="0.25">
      <c r="A18" s="202">
        <v>45454</v>
      </c>
      <c r="B18" s="203" t="s">
        <v>734</v>
      </c>
      <c r="C18" s="204" t="s">
        <v>735</v>
      </c>
      <c r="D18" s="205" t="s">
        <v>789</v>
      </c>
      <c r="E18" s="206">
        <v>960624.64000000001</v>
      </c>
      <c r="F18" s="208">
        <f t="shared" si="0"/>
        <v>960624.64000000001</v>
      </c>
      <c r="G18" s="207">
        <f t="shared" si="1"/>
        <v>0</v>
      </c>
    </row>
    <row r="19" spans="1:7" x14ac:dyDescent="0.25">
      <c r="A19" s="202">
        <v>45454</v>
      </c>
      <c r="B19" s="203" t="s">
        <v>736</v>
      </c>
      <c r="C19" s="204" t="s">
        <v>737</v>
      </c>
      <c r="D19" s="205" t="s">
        <v>789</v>
      </c>
      <c r="E19" s="206">
        <v>230437.29</v>
      </c>
      <c r="F19" s="208">
        <f t="shared" si="0"/>
        <v>230437.29</v>
      </c>
      <c r="G19" s="207">
        <f t="shared" si="1"/>
        <v>0</v>
      </c>
    </row>
    <row r="20" spans="1:7" x14ac:dyDescent="0.25">
      <c r="A20" s="202">
        <v>45454</v>
      </c>
      <c r="B20" s="203" t="s">
        <v>738</v>
      </c>
      <c r="C20" s="204" t="s">
        <v>739</v>
      </c>
      <c r="D20" s="205" t="s">
        <v>789</v>
      </c>
      <c r="E20" s="206">
        <v>168254.3</v>
      </c>
      <c r="F20" s="208">
        <f t="shared" si="0"/>
        <v>168254.3</v>
      </c>
      <c r="G20" s="207">
        <f t="shared" si="1"/>
        <v>0</v>
      </c>
    </row>
    <row r="21" spans="1:7" x14ac:dyDescent="0.25">
      <c r="A21" s="202">
        <v>45454</v>
      </c>
      <c r="B21" s="203" t="s">
        <v>740</v>
      </c>
      <c r="C21" s="204" t="s">
        <v>741</v>
      </c>
      <c r="D21" s="205" t="s">
        <v>789</v>
      </c>
      <c r="E21" s="206">
        <v>161057.09</v>
      </c>
      <c r="F21" s="208">
        <f t="shared" si="0"/>
        <v>161057.09</v>
      </c>
      <c r="G21" s="207">
        <f t="shared" si="1"/>
        <v>0</v>
      </c>
    </row>
    <row r="22" spans="1:7" x14ac:dyDescent="0.25">
      <c r="A22" s="202">
        <v>45454</v>
      </c>
      <c r="B22" s="203" t="s">
        <v>742</v>
      </c>
      <c r="C22" s="204" t="s">
        <v>743</v>
      </c>
      <c r="D22" s="205" t="s">
        <v>789</v>
      </c>
      <c r="E22" s="206">
        <v>245918.13</v>
      </c>
      <c r="F22" s="208">
        <f t="shared" si="0"/>
        <v>245918.13</v>
      </c>
      <c r="G22" s="207">
        <f t="shared" si="1"/>
        <v>0</v>
      </c>
    </row>
    <row r="23" spans="1:7" x14ac:dyDescent="0.25">
      <c r="A23" s="202">
        <v>45454</v>
      </c>
      <c r="B23" s="203" t="s">
        <v>744</v>
      </c>
      <c r="C23" s="204" t="s">
        <v>745</v>
      </c>
      <c r="D23" s="205" t="s">
        <v>789</v>
      </c>
      <c r="E23" s="206">
        <v>694836.49</v>
      </c>
      <c r="F23" s="208">
        <f t="shared" si="0"/>
        <v>694836.49</v>
      </c>
      <c r="G23" s="207">
        <f t="shared" si="1"/>
        <v>0</v>
      </c>
    </row>
    <row r="24" spans="1:7" x14ac:dyDescent="0.25">
      <c r="A24" s="202">
        <v>45454</v>
      </c>
      <c r="B24" s="203" t="s">
        <v>746</v>
      </c>
      <c r="C24" s="204" t="s">
        <v>747</v>
      </c>
      <c r="D24" s="205" t="s">
        <v>789</v>
      </c>
      <c r="E24" s="206">
        <v>463935.86</v>
      </c>
      <c r="F24" s="208">
        <f t="shared" si="0"/>
        <v>463935.86</v>
      </c>
      <c r="G24" s="207">
        <f t="shared" si="1"/>
        <v>0</v>
      </c>
    </row>
    <row r="25" spans="1:7" x14ac:dyDescent="0.25">
      <c r="A25" s="202">
        <v>45454</v>
      </c>
      <c r="B25" s="203" t="s">
        <v>748</v>
      </c>
      <c r="C25" s="204" t="s">
        <v>749</v>
      </c>
      <c r="D25" s="205" t="s">
        <v>789</v>
      </c>
      <c r="E25" s="206">
        <v>521060.74</v>
      </c>
      <c r="F25" s="208">
        <f t="shared" si="0"/>
        <v>521060.74</v>
      </c>
      <c r="G25" s="207">
        <f>+E25-F25</f>
        <v>0</v>
      </c>
    </row>
    <row r="26" spans="1:7" x14ac:dyDescent="0.25">
      <c r="A26" s="202">
        <v>45454</v>
      </c>
      <c r="B26" s="203" t="s">
        <v>750</v>
      </c>
      <c r="C26" s="204" t="s">
        <v>751</v>
      </c>
      <c r="D26" s="205" t="s">
        <v>789</v>
      </c>
      <c r="E26" s="206">
        <v>191613.98</v>
      </c>
      <c r="F26" s="208">
        <f t="shared" si="0"/>
        <v>191613.98</v>
      </c>
      <c r="G26" s="207">
        <f t="shared" si="1"/>
        <v>0</v>
      </c>
    </row>
    <row r="27" spans="1:7" x14ac:dyDescent="0.25">
      <c r="A27" s="202">
        <v>45454</v>
      </c>
      <c r="B27" s="203" t="s">
        <v>752</v>
      </c>
      <c r="C27" s="204" t="s">
        <v>753</v>
      </c>
      <c r="D27" s="205" t="s">
        <v>789</v>
      </c>
      <c r="E27" s="206">
        <v>283597.23</v>
      </c>
      <c r="F27" s="209">
        <f t="shared" si="0"/>
        <v>283597.23</v>
      </c>
      <c r="G27" s="207">
        <f t="shared" si="1"/>
        <v>0</v>
      </c>
    </row>
    <row r="28" spans="1:7" x14ac:dyDescent="0.25">
      <c r="A28" s="202">
        <v>45454</v>
      </c>
      <c r="B28" s="203" t="s">
        <v>754</v>
      </c>
      <c r="C28" s="204" t="s">
        <v>755</v>
      </c>
      <c r="D28" s="205" t="s">
        <v>789</v>
      </c>
      <c r="E28" s="206">
        <v>421872.75</v>
      </c>
      <c r="F28" s="209">
        <f t="shared" si="0"/>
        <v>421872.75</v>
      </c>
      <c r="G28" s="207">
        <f t="shared" si="1"/>
        <v>0</v>
      </c>
    </row>
    <row r="29" spans="1:7" x14ac:dyDescent="0.25">
      <c r="A29" s="202">
        <v>45454</v>
      </c>
      <c r="B29" s="203" t="s">
        <v>756</v>
      </c>
      <c r="C29" s="204" t="s">
        <v>757</v>
      </c>
      <c r="D29" s="205" t="s">
        <v>789</v>
      </c>
      <c r="E29" s="206">
        <v>216860.79999999999</v>
      </c>
      <c r="F29" s="209">
        <f t="shared" si="0"/>
        <v>216860.79999999999</v>
      </c>
      <c r="G29" s="207">
        <f>+E29-F29</f>
        <v>0</v>
      </c>
    </row>
    <row r="30" spans="1:7" x14ac:dyDescent="0.25">
      <c r="A30" s="202">
        <v>45454</v>
      </c>
      <c r="B30" s="203" t="s">
        <v>791</v>
      </c>
      <c r="C30" s="204" t="s">
        <v>758</v>
      </c>
      <c r="D30" s="205" t="s">
        <v>789</v>
      </c>
      <c r="E30" s="206">
        <v>888318.98</v>
      </c>
      <c r="F30" s="227">
        <f t="shared" si="0"/>
        <v>888318.98</v>
      </c>
      <c r="G30" s="207">
        <f t="shared" si="1"/>
        <v>0</v>
      </c>
    </row>
    <row r="31" spans="1:7" x14ac:dyDescent="0.25">
      <c r="A31" s="202">
        <v>45454</v>
      </c>
      <c r="B31" s="203" t="s">
        <v>792</v>
      </c>
      <c r="C31" s="204" t="s">
        <v>759</v>
      </c>
      <c r="D31" s="205" t="s">
        <v>789</v>
      </c>
      <c r="E31" s="206">
        <v>216167.21</v>
      </c>
      <c r="F31" s="227">
        <f t="shared" si="0"/>
        <v>216167.21</v>
      </c>
      <c r="G31" s="207">
        <f t="shared" si="1"/>
        <v>0</v>
      </c>
    </row>
    <row r="32" spans="1:7" x14ac:dyDescent="0.25">
      <c r="A32" s="202">
        <v>45454</v>
      </c>
      <c r="B32" s="203" t="s">
        <v>793</v>
      </c>
      <c r="C32" s="204" t="s">
        <v>760</v>
      </c>
      <c r="D32" s="205" t="s">
        <v>789</v>
      </c>
      <c r="E32" s="206">
        <v>266620.06</v>
      </c>
      <c r="F32" s="227">
        <f t="shared" si="0"/>
        <v>266620.06</v>
      </c>
      <c r="G32" s="207">
        <f t="shared" si="1"/>
        <v>0</v>
      </c>
    </row>
    <row r="33" spans="1:7" x14ac:dyDescent="0.25">
      <c r="A33" s="202">
        <v>45454</v>
      </c>
      <c r="B33" s="203" t="s">
        <v>794</v>
      </c>
      <c r="C33" s="204" t="s">
        <v>761</v>
      </c>
      <c r="D33" s="205" t="s">
        <v>789</v>
      </c>
      <c r="E33" s="206">
        <v>315712.15999999997</v>
      </c>
      <c r="F33" s="227">
        <f t="shared" si="0"/>
        <v>315712.15999999997</v>
      </c>
      <c r="G33" s="207">
        <f t="shared" si="1"/>
        <v>0</v>
      </c>
    </row>
    <row r="34" spans="1:7" x14ac:dyDescent="0.25">
      <c r="A34" s="202">
        <v>45454</v>
      </c>
      <c r="B34" s="203" t="s">
        <v>795</v>
      </c>
      <c r="C34" s="204" t="s">
        <v>762</v>
      </c>
      <c r="D34" s="205" t="s">
        <v>789</v>
      </c>
      <c r="E34" s="206">
        <v>337570.97</v>
      </c>
      <c r="F34" s="227">
        <f t="shared" si="0"/>
        <v>337570.97</v>
      </c>
      <c r="G34" s="207">
        <f t="shared" si="1"/>
        <v>0</v>
      </c>
    </row>
    <row r="35" spans="1:7" x14ac:dyDescent="0.25">
      <c r="A35" s="202">
        <v>45454</v>
      </c>
      <c r="B35" s="203" t="s">
        <v>796</v>
      </c>
      <c r="C35" s="205" t="s">
        <v>763</v>
      </c>
      <c r="D35" s="205" t="s">
        <v>789</v>
      </c>
      <c r="E35" s="206">
        <v>214836.69</v>
      </c>
      <c r="F35" s="227">
        <f t="shared" si="0"/>
        <v>214836.69</v>
      </c>
      <c r="G35" s="207">
        <f t="shared" si="1"/>
        <v>0</v>
      </c>
    </row>
    <row r="36" spans="1:7" x14ac:dyDescent="0.25">
      <c r="A36" s="202">
        <v>45454</v>
      </c>
      <c r="B36" s="203" t="s">
        <v>797</v>
      </c>
      <c r="C36" s="204" t="s">
        <v>764</v>
      </c>
      <c r="D36" s="205" t="s">
        <v>789</v>
      </c>
      <c r="E36" s="206">
        <v>748989.25</v>
      </c>
      <c r="F36" s="227">
        <f t="shared" si="0"/>
        <v>748989.25</v>
      </c>
      <c r="G36" s="207">
        <f t="shared" si="1"/>
        <v>0</v>
      </c>
    </row>
    <row r="37" spans="1:7" x14ac:dyDescent="0.25">
      <c r="A37" s="202">
        <v>45454</v>
      </c>
      <c r="B37" s="203" t="s">
        <v>798</v>
      </c>
      <c r="C37" s="204" t="s">
        <v>765</v>
      </c>
      <c r="D37" s="205" t="s">
        <v>789</v>
      </c>
      <c r="E37" s="206">
        <v>48747.81</v>
      </c>
      <c r="F37" s="227">
        <f t="shared" si="0"/>
        <v>48747.81</v>
      </c>
      <c r="G37" s="207">
        <f t="shared" si="1"/>
        <v>0</v>
      </c>
    </row>
    <row r="38" spans="1:7" x14ac:dyDescent="0.25">
      <c r="A38" s="202">
        <v>45454</v>
      </c>
      <c r="B38" s="203" t="s">
        <v>799</v>
      </c>
      <c r="C38" s="204" t="s">
        <v>766</v>
      </c>
      <c r="D38" s="205" t="s">
        <v>789</v>
      </c>
      <c r="E38" s="206">
        <v>215026.53</v>
      </c>
      <c r="F38" s="227">
        <f t="shared" si="0"/>
        <v>215026.53</v>
      </c>
      <c r="G38" s="207">
        <f t="shared" si="1"/>
        <v>0</v>
      </c>
    </row>
    <row r="39" spans="1:7" x14ac:dyDescent="0.25">
      <c r="A39" s="202">
        <v>45454</v>
      </c>
      <c r="B39" s="203" t="s">
        <v>800</v>
      </c>
      <c r="C39" s="204" t="s">
        <v>767</v>
      </c>
      <c r="D39" s="205" t="s">
        <v>789</v>
      </c>
      <c r="E39" s="206">
        <v>1214781.57</v>
      </c>
      <c r="F39" s="227">
        <f t="shared" si="0"/>
        <v>1214781.57</v>
      </c>
      <c r="G39" s="207">
        <f t="shared" si="1"/>
        <v>0</v>
      </c>
    </row>
    <row r="40" spans="1:7" x14ac:dyDescent="0.25">
      <c r="A40" s="202">
        <v>45454</v>
      </c>
      <c r="B40" s="203" t="s">
        <v>801</v>
      </c>
      <c r="C40" s="204" t="s">
        <v>768</v>
      </c>
      <c r="D40" s="205" t="s">
        <v>789</v>
      </c>
      <c r="E40" s="206">
        <v>580525.19999999995</v>
      </c>
      <c r="F40" s="227">
        <f t="shared" si="0"/>
        <v>580525.19999999995</v>
      </c>
      <c r="G40" s="207">
        <f t="shared" si="1"/>
        <v>0</v>
      </c>
    </row>
    <row r="41" spans="1:7" x14ac:dyDescent="0.25">
      <c r="A41" s="202">
        <v>45454</v>
      </c>
      <c r="B41" s="203" t="s">
        <v>802</v>
      </c>
      <c r="C41" s="204" t="s">
        <v>769</v>
      </c>
      <c r="D41" s="205" t="s">
        <v>789</v>
      </c>
      <c r="E41" s="206">
        <v>280843.07</v>
      </c>
      <c r="F41" s="227">
        <f t="shared" si="0"/>
        <v>280843.07</v>
      </c>
      <c r="G41" s="207">
        <f t="shared" si="1"/>
        <v>0</v>
      </c>
    </row>
    <row r="42" spans="1:7" x14ac:dyDescent="0.25">
      <c r="A42" s="202">
        <v>45454</v>
      </c>
      <c r="B42" s="203" t="s">
        <v>803</v>
      </c>
      <c r="C42" s="204" t="s">
        <v>770</v>
      </c>
      <c r="D42" s="205" t="s">
        <v>789</v>
      </c>
      <c r="E42" s="206">
        <v>273808.94</v>
      </c>
      <c r="F42" s="227">
        <f t="shared" si="0"/>
        <v>273808.94</v>
      </c>
      <c r="G42" s="207">
        <f t="shared" si="1"/>
        <v>0</v>
      </c>
    </row>
    <row r="43" spans="1:7" x14ac:dyDescent="0.25">
      <c r="A43" s="202">
        <v>45454</v>
      </c>
      <c r="B43" s="203" t="s">
        <v>804</v>
      </c>
      <c r="C43" s="204" t="s">
        <v>771</v>
      </c>
      <c r="D43" s="205" t="s">
        <v>789</v>
      </c>
      <c r="E43" s="206">
        <v>304458.62</v>
      </c>
      <c r="F43" s="227">
        <f t="shared" si="0"/>
        <v>304458.62</v>
      </c>
      <c r="G43" s="207">
        <f t="shared" si="1"/>
        <v>0</v>
      </c>
    </row>
    <row r="44" spans="1:7" x14ac:dyDescent="0.25">
      <c r="A44" s="202">
        <v>45454</v>
      </c>
      <c r="B44" s="203" t="s">
        <v>805</v>
      </c>
      <c r="C44" s="204" t="s">
        <v>772</v>
      </c>
      <c r="D44" s="205" t="s">
        <v>789</v>
      </c>
      <c r="E44" s="206">
        <v>1067700.44</v>
      </c>
      <c r="F44" s="227">
        <f t="shared" si="0"/>
        <v>1067700.44</v>
      </c>
      <c r="G44" s="207">
        <f t="shared" si="1"/>
        <v>0</v>
      </c>
    </row>
    <row r="45" spans="1:7" x14ac:dyDescent="0.25">
      <c r="A45" s="202">
        <v>45454</v>
      </c>
      <c r="B45" s="203" t="s">
        <v>806</v>
      </c>
      <c r="C45" s="204" t="s">
        <v>773</v>
      </c>
      <c r="D45" s="205" t="s">
        <v>789</v>
      </c>
      <c r="E45" s="206">
        <v>305671.67999999999</v>
      </c>
      <c r="F45" s="227">
        <f t="shared" si="0"/>
        <v>305671.67999999999</v>
      </c>
      <c r="G45" s="207">
        <f t="shared" si="1"/>
        <v>0</v>
      </c>
    </row>
    <row r="46" spans="1:7" x14ac:dyDescent="0.25">
      <c r="A46" s="202">
        <v>45454</v>
      </c>
      <c r="B46" s="203" t="s">
        <v>807</v>
      </c>
      <c r="C46" s="204" t="s">
        <v>774</v>
      </c>
      <c r="D46" s="205" t="s">
        <v>789</v>
      </c>
      <c r="E46" s="206">
        <v>301176.36</v>
      </c>
      <c r="F46" s="227">
        <f t="shared" si="0"/>
        <v>301176.36</v>
      </c>
      <c r="G46" s="207">
        <f t="shared" si="1"/>
        <v>0</v>
      </c>
    </row>
    <row r="47" spans="1:7" x14ac:dyDescent="0.25">
      <c r="A47" s="202">
        <v>45454</v>
      </c>
      <c r="B47" s="203" t="s">
        <v>808</v>
      </c>
      <c r="C47" s="204" t="s">
        <v>775</v>
      </c>
      <c r="D47" s="205" t="s">
        <v>789</v>
      </c>
      <c r="E47" s="206">
        <v>233518.81</v>
      </c>
      <c r="F47" s="227">
        <f t="shared" si="0"/>
        <v>233518.81</v>
      </c>
      <c r="G47" s="207">
        <f t="shared" si="1"/>
        <v>0</v>
      </c>
    </row>
    <row r="48" spans="1:7" ht="29.25" hidden="1" x14ac:dyDescent="0.25">
      <c r="A48" s="202">
        <v>45463</v>
      </c>
      <c r="B48" s="203" t="s">
        <v>809</v>
      </c>
      <c r="C48" s="204" t="s">
        <v>810</v>
      </c>
      <c r="D48" s="205" t="s">
        <v>811</v>
      </c>
      <c r="E48" s="206">
        <v>47702.75</v>
      </c>
      <c r="F48" s="210"/>
      <c r="G48" s="207">
        <f t="shared" si="1"/>
        <v>47702.75</v>
      </c>
    </row>
    <row r="49" spans="1:7" ht="29.25" hidden="1" x14ac:dyDescent="0.25">
      <c r="A49" s="202">
        <v>45463</v>
      </c>
      <c r="B49" s="203" t="s">
        <v>812</v>
      </c>
      <c r="C49" s="204" t="s">
        <v>813</v>
      </c>
      <c r="D49" s="205" t="s">
        <v>811</v>
      </c>
      <c r="E49" s="206">
        <v>86417.06</v>
      </c>
      <c r="F49" s="210"/>
      <c r="G49" s="207">
        <f t="shared" si="1"/>
        <v>86417.06</v>
      </c>
    </row>
    <row r="50" spans="1:7" ht="29.25" hidden="1" x14ac:dyDescent="0.25">
      <c r="A50" s="202">
        <v>45463</v>
      </c>
      <c r="B50" s="203" t="s">
        <v>814</v>
      </c>
      <c r="C50" s="204" t="s">
        <v>815</v>
      </c>
      <c r="D50" s="205" t="s">
        <v>811</v>
      </c>
      <c r="E50" s="206">
        <v>86417.06</v>
      </c>
      <c r="F50" s="210"/>
      <c r="G50" s="207">
        <f t="shared" si="1"/>
        <v>86417.06</v>
      </c>
    </row>
    <row r="51" spans="1:7" hidden="1" x14ac:dyDescent="0.25">
      <c r="A51" s="202">
        <v>45467</v>
      </c>
      <c r="B51" s="203" t="s">
        <v>816</v>
      </c>
      <c r="C51" s="204" t="s">
        <v>817</v>
      </c>
      <c r="D51" s="205" t="s">
        <v>818</v>
      </c>
      <c r="E51" s="206">
        <v>10800</v>
      </c>
      <c r="F51" s="210"/>
      <c r="G51" s="207">
        <f t="shared" si="1"/>
        <v>10800</v>
      </c>
    </row>
    <row r="52" spans="1:7" hidden="1" x14ac:dyDescent="0.25">
      <c r="A52" s="202">
        <v>45467</v>
      </c>
      <c r="B52" s="203" t="s">
        <v>819</v>
      </c>
      <c r="C52" s="204" t="s">
        <v>820</v>
      </c>
      <c r="D52" s="205" t="s">
        <v>821</v>
      </c>
      <c r="E52" s="206">
        <v>95061.55</v>
      </c>
      <c r="F52" s="210"/>
      <c r="G52" s="207">
        <f t="shared" si="1"/>
        <v>95061.55</v>
      </c>
    </row>
    <row r="53" spans="1:7" hidden="1" x14ac:dyDescent="0.25">
      <c r="A53" s="202">
        <v>45469</v>
      </c>
      <c r="B53" s="203" t="s">
        <v>822</v>
      </c>
      <c r="C53" s="204" t="s">
        <v>788</v>
      </c>
      <c r="D53" s="205" t="s">
        <v>823</v>
      </c>
      <c r="E53" s="206">
        <v>29385</v>
      </c>
      <c r="F53" s="210"/>
      <c r="G53" s="207">
        <f t="shared" si="1"/>
        <v>29385</v>
      </c>
    </row>
    <row r="54" spans="1:7" ht="29.25" hidden="1" x14ac:dyDescent="0.25">
      <c r="A54" s="202">
        <v>45469</v>
      </c>
      <c r="B54" s="203" t="s">
        <v>824</v>
      </c>
      <c r="C54" s="204" t="s">
        <v>788</v>
      </c>
      <c r="D54" s="205" t="s">
        <v>825</v>
      </c>
      <c r="E54" s="206">
        <v>273171.96000000002</v>
      </c>
      <c r="F54" s="210"/>
      <c r="G54" s="207">
        <f t="shared" si="1"/>
        <v>273171.96000000002</v>
      </c>
    </row>
    <row r="55" spans="1:7" hidden="1" x14ac:dyDescent="0.25">
      <c r="A55" s="202">
        <v>45469</v>
      </c>
      <c r="B55" s="203" t="s">
        <v>826</v>
      </c>
      <c r="C55" s="204" t="s">
        <v>788</v>
      </c>
      <c r="D55" s="205" t="s">
        <v>827</v>
      </c>
      <c r="E55" s="206">
        <v>9213.7199999999993</v>
      </c>
      <c r="F55" s="210"/>
      <c r="G55" s="207">
        <f t="shared" si="1"/>
        <v>9213.7199999999993</v>
      </c>
    </row>
    <row r="56" spans="1:7" hidden="1" x14ac:dyDescent="0.25">
      <c r="A56" s="202">
        <v>45469</v>
      </c>
      <c r="B56" s="203" t="s">
        <v>828</v>
      </c>
      <c r="C56" s="204" t="s">
        <v>788</v>
      </c>
      <c r="D56" s="205" t="s">
        <v>829</v>
      </c>
      <c r="E56" s="206">
        <v>251695.24</v>
      </c>
      <c r="F56" s="210"/>
      <c r="G56" s="207">
        <f t="shared" si="1"/>
        <v>251695.24</v>
      </c>
    </row>
    <row r="57" spans="1:7" hidden="1" x14ac:dyDescent="0.25">
      <c r="A57" s="202">
        <v>45469</v>
      </c>
      <c r="B57" s="203" t="s">
        <v>830</v>
      </c>
      <c r="C57" s="204" t="s">
        <v>831</v>
      </c>
      <c r="D57" s="205" t="s">
        <v>832</v>
      </c>
      <c r="E57" s="206">
        <v>56688.52</v>
      </c>
      <c r="F57" s="210"/>
      <c r="G57" s="207">
        <f t="shared" si="1"/>
        <v>56688.52</v>
      </c>
    </row>
    <row r="58" spans="1:7" hidden="1" x14ac:dyDescent="0.25">
      <c r="A58" s="202">
        <v>45469</v>
      </c>
      <c r="B58" s="203" t="s">
        <v>833</v>
      </c>
      <c r="C58" s="204" t="s">
        <v>831</v>
      </c>
      <c r="D58" s="205" t="s">
        <v>834</v>
      </c>
      <c r="E58" s="206">
        <v>106253.15</v>
      </c>
      <c r="F58" s="210"/>
      <c r="G58" s="207">
        <f t="shared" si="1"/>
        <v>106253.15</v>
      </c>
    </row>
    <row r="59" spans="1:7" ht="29.25" hidden="1" x14ac:dyDescent="0.25">
      <c r="A59" s="202">
        <v>45470</v>
      </c>
      <c r="B59" s="203" t="s">
        <v>835</v>
      </c>
      <c r="C59" s="204" t="s">
        <v>788</v>
      </c>
      <c r="D59" s="205" t="s">
        <v>836</v>
      </c>
      <c r="E59" s="206">
        <v>278129.03000000003</v>
      </c>
      <c r="F59" s="210"/>
      <c r="G59" s="207">
        <f t="shared" si="1"/>
        <v>278129.03000000003</v>
      </c>
    </row>
    <row r="60" spans="1:7" hidden="1" x14ac:dyDescent="0.25">
      <c r="A60" s="202">
        <v>45470</v>
      </c>
      <c r="B60" s="203" t="s">
        <v>837</v>
      </c>
      <c r="C60" s="204" t="s">
        <v>838</v>
      </c>
      <c r="D60" s="205" t="s">
        <v>839</v>
      </c>
      <c r="E60" s="206">
        <v>21600</v>
      </c>
      <c r="F60" s="210"/>
      <c r="G60" s="207">
        <f t="shared" si="1"/>
        <v>21600</v>
      </c>
    </row>
    <row r="61" spans="1:7" x14ac:dyDescent="0.25">
      <c r="A61" s="211"/>
      <c r="B61" s="212"/>
      <c r="C61" s="213"/>
      <c r="D61" s="212" t="s">
        <v>840</v>
      </c>
      <c r="E61" s="214">
        <f>SUM(E3:E60)</f>
        <v>19787444.099999994</v>
      </c>
      <c r="F61" s="214">
        <f>SUM(F3:F60)</f>
        <v>18434909.059999999</v>
      </c>
      <c r="G61" s="214">
        <f>SUM(G3:G60)</f>
        <v>1352535.04</v>
      </c>
    </row>
    <row r="62" spans="1:7" hidden="1" x14ac:dyDescent="0.25">
      <c r="A62" s="215"/>
      <c r="B62" s="216"/>
      <c r="C62" s="217"/>
      <c r="D62" s="216" t="s">
        <v>841</v>
      </c>
      <c r="E62" s="218"/>
      <c r="F62" s="210"/>
      <c r="G62" s="218"/>
    </row>
    <row r="63" spans="1:7" hidden="1" x14ac:dyDescent="0.25">
      <c r="A63" s="219"/>
      <c r="B63" s="220"/>
      <c r="C63" s="221"/>
      <c r="D63" s="220" t="s">
        <v>842</v>
      </c>
      <c r="E63" s="222"/>
      <c r="F63" s="223"/>
      <c r="G63" s="224"/>
    </row>
    <row r="65" spans="5:9" x14ac:dyDescent="0.25">
      <c r="E65" s="206">
        <v>16932445.390000001</v>
      </c>
      <c r="F65" s="52">
        <v>809001.45</v>
      </c>
      <c r="G65" s="52">
        <v>693462.02</v>
      </c>
      <c r="H65" s="52">
        <f>SUBTOTAL(9,E65:G65)</f>
        <v>18434908.859999999</v>
      </c>
    </row>
    <row r="67" spans="5:9" x14ac:dyDescent="0.25">
      <c r="H67" s="52">
        <v>67631.16</v>
      </c>
      <c r="I67" t="s">
        <v>844</v>
      </c>
    </row>
    <row r="68" spans="5:9" x14ac:dyDescent="0.25">
      <c r="H68" s="52">
        <v>314254.94</v>
      </c>
      <c r="I68" t="s">
        <v>843</v>
      </c>
    </row>
    <row r="69" spans="5:9" x14ac:dyDescent="0.25">
      <c r="H69" s="52">
        <v>124869.57</v>
      </c>
      <c r="I69" t="s">
        <v>844</v>
      </c>
    </row>
    <row r="70" spans="5:9" x14ac:dyDescent="0.25">
      <c r="H70" s="52">
        <v>47702.75</v>
      </c>
    </row>
    <row r="71" spans="5:9" x14ac:dyDescent="0.25">
      <c r="H71" s="52">
        <v>18434908.859999999</v>
      </c>
    </row>
    <row r="72" spans="5:9" x14ac:dyDescent="0.25">
      <c r="H72" s="52"/>
    </row>
    <row r="73" spans="5:9" x14ac:dyDescent="0.25">
      <c r="H73" s="52">
        <f>SUBTOTAL(9,H65:H72)</f>
        <v>18989367.280000001</v>
      </c>
    </row>
  </sheetData>
  <autoFilter ref="A2:G63" xr:uid="{C07DBFFD-1BCF-4FE2-81CE-7DBF10D67B5C}">
    <filterColumn colId="5">
      <customFilters>
        <customFilter operator="notEqual" val=" 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0"/>
  <sheetViews>
    <sheetView showGridLines="0" topLeftCell="A2" zoomScaleNormal="100" zoomScaleSheetLayoutView="115" workbookViewId="0">
      <pane ySplit="2" topLeftCell="A43" activePane="bottomLeft" state="frozen"/>
      <selection activeCell="A2" sqref="A2"/>
      <selection pane="bottomLeft" activeCell="A46" sqref="A46"/>
    </sheetView>
  </sheetViews>
  <sheetFormatPr baseColWidth="10" defaultRowHeight="15" x14ac:dyDescent="0.25"/>
  <cols>
    <col min="1" max="1" width="11.28515625" bestFit="1" customWidth="1"/>
    <col min="2" max="2" width="13.42578125" bestFit="1" customWidth="1"/>
    <col min="3" max="3" width="41.5703125" bestFit="1" customWidth="1"/>
    <col min="4" max="4" width="13.140625" hidden="1" customWidth="1"/>
    <col min="5" max="5" width="14.140625" bestFit="1" customWidth="1"/>
    <col min="6" max="6" width="11.5703125" bestFit="1" customWidth="1"/>
    <col min="7" max="7" width="12.5703125" bestFit="1" customWidth="1"/>
    <col min="8" max="8" width="14.140625" style="52" bestFit="1" customWidth="1"/>
    <col min="9" max="9" width="14.140625" bestFit="1" customWidth="1"/>
    <col min="10" max="10" width="15" bestFit="1" customWidth="1"/>
  </cols>
  <sheetData>
    <row r="1" spans="1:10" ht="18.75" x14ac:dyDescent="0.3">
      <c r="A1" s="486" t="s">
        <v>604</v>
      </c>
      <c r="B1" s="486"/>
      <c r="C1" s="486"/>
      <c r="D1" s="486"/>
      <c r="E1" s="486"/>
      <c r="F1" s="486"/>
      <c r="G1" s="486"/>
      <c r="H1" s="486"/>
      <c r="I1" s="486"/>
    </row>
    <row r="2" spans="1:10" ht="18.75" x14ac:dyDescent="0.3">
      <c r="A2" s="164"/>
      <c r="B2" s="164"/>
      <c r="C2" s="164"/>
      <c r="D2" s="164"/>
      <c r="E2" s="166" t="s">
        <v>695</v>
      </c>
      <c r="F2" s="166" t="s">
        <v>696</v>
      </c>
      <c r="G2" s="166" t="s">
        <v>472</v>
      </c>
      <c r="H2" s="189"/>
      <c r="I2" s="164"/>
    </row>
    <row r="3" spans="1:10" ht="34.5" x14ac:dyDescent="0.3">
      <c r="A3" s="126" t="s">
        <v>599</v>
      </c>
      <c r="B3" s="127" t="s">
        <v>600</v>
      </c>
      <c r="C3" s="126" t="s">
        <v>601</v>
      </c>
      <c r="D3" s="126" t="s">
        <v>602</v>
      </c>
      <c r="E3" s="126" t="s">
        <v>409</v>
      </c>
      <c r="F3" s="126" t="s">
        <v>494</v>
      </c>
      <c r="G3" s="126" t="s">
        <v>473</v>
      </c>
      <c r="H3" s="126" t="s">
        <v>603</v>
      </c>
      <c r="I3" s="126" t="s">
        <v>603</v>
      </c>
      <c r="J3" s="186" t="s">
        <v>776</v>
      </c>
    </row>
    <row r="4" spans="1:10" ht="15.75" x14ac:dyDescent="0.25">
      <c r="A4" s="128">
        <v>45454</v>
      </c>
      <c r="B4" s="129" t="s">
        <v>704</v>
      </c>
      <c r="C4" s="131" t="s">
        <v>705</v>
      </c>
      <c r="D4" s="130"/>
      <c r="E4" s="132">
        <v>311083.51</v>
      </c>
      <c r="F4" s="132">
        <v>6480.91</v>
      </c>
      <c r="G4" s="132">
        <v>7103.87</v>
      </c>
      <c r="H4" s="132">
        <v>324668.28999999998</v>
      </c>
      <c r="I4" s="187">
        <f>+E4+F4+G4</f>
        <v>324668.28999999998</v>
      </c>
      <c r="J4" s="196">
        <f>+H4-I4</f>
        <v>0</v>
      </c>
    </row>
    <row r="5" spans="1:10" ht="15.75" x14ac:dyDescent="0.25">
      <c r="A5" s="128">
        <v>45454</v>
      </c>
      <c r="B5" s="129" t="s">
        <v>706</v>
      </c>
      <c r="C5" s="131" t="s">
        <v>707</v>
      </c>
      <c r="D5" s="130"/>
      <c r="E5" s="132">
        <v>57280.86</v>
      </c>
      <c r="F5" s="132">
        <v>2822.59</v>
      </c>
      <c r="G5" s="132"/>
      <c r="H5" s="132">
        <v>60103.45</v>
      </c>
      <c r="I5" s="187">
        <f t="shared" ref="I5:I48" si="0">+E5+F5+G5</f>
        <v>60103.45</v>
      </c>
      <c r="J5" s="196">
        <f t="shared" ref="J5:J49" si="1">+H5-I5</f>
        <v>0</v>
      </c>
    </row>
    <row r="6" spans="1:10" ht="15.75" x14ac:dyDescent="0.25">
      <c r="A6" s="128">
        <v>45454</v>
      </c>
      <c r="B6" s="129" t="s">
        <v>708</v>
      </c>
      <c r="C6" s="131" t="s">
        <v>709</v>
      </c>
      <c r="D6" s="130"/>
      <c r="E6" s="132">
        <v>253797.73</v>
      </c>
      <c r="F6" s="132">
        <v>10574.91</v>
      </c>
      <c r="G6" s="132">
        <v>3462.37</v>
      </c>
      <c r="H6" s="132">
        <v>267835.01</v>
      </c>
      <c r="I6" s="187">
        <f t="shared" si="0"/>
        <v>267835.01</v>
      </c>
      <c r="J6" s="196">
        <f t="shared" si="1"/>
        <v>0</v>
      </c>
    </row>
    <row r="7" spans="1:10" ht="15.75" x14ac:dyDescent="0.25">
      <c r="A7" s="128">
        <v>45454</v>
      </c>
      <c r="B7" s="129" t="s">
        <v>710</v>
      </c>
      <c r="C7" s="131" t="s">
        <v>711</v>
      </c>
      <c r="D7" s="130"/>
      <c r="E7" s="132">
        <v>454759.69</v>
      </c>
      <c r="F7" s="132"/>
      <c r="G7" s="132"/>
      <c r="H7" s="132">
        <v>454759.69</v>
      </c>
      <c r="I7" s="187">
        <f t="shared" si="0"/>
        <v>454759.69</v>
      </c>
      <c r="J7" s="196">
        <f t="shared" si="1"/>
        <v>0</v>
      </c>
    </row>
    <row r="8" spans="1:10" ht="15.75" x14ac:dyDescent="0.25">
      <c r="A8" s="128">
        <v>45454</v>
      </c>
      <c r="B8" s="129" t="s">
        <v>712</v>
      </c>
      <c r="C8" s="131" t="s">
        <v>713</v>
      </c>
      <c r="D8" s="130"/>
      <c r="E8" s="132">
        <v>305613.74</v>
      </c>
      <c r="F8" s="132">
        <v>12090.21</v>
      </c>
      <c r="G8" s="132">
        <v>5507.48</v>
      </c>
      <c r="H8" s="132">
        <v>323211.43</v>
      </c>
      <c r="I8" s="187">
        <f t="shared" si="0"/>
        <v>323211.43</v>
      </c>
      <c r="J8" s="196">
        <f t="shared" si="1"/>
        <v>0</v>
      </c>
    </row>
    <row r="9" spans="1:10" ht="15.75" x14ac:dyDescent="0.25">
      <c r="A9" s="128">
        <v>45454</v>
      </c>
      <c r="B9" s="129" t="s">
        <v>714</v>
      </c>
      <c r="C9" s="131" t="s">
        <v>715</v>
      </c>
      <c r="D9" s="130"/>
      <c r="E9" s="132">
        <v>849638.59</v>
      </c>
      <c r="F9" s="132">
        <v>33990.769999999997</v>
      </c>
      <c r="G9" s="132">
        <v>13147.58</v>
      </c>
      <c r="H9" s="132">
        <v>896776.94</v>
      </c>
      <c r="I9" s="187">
        <f t="shared" si="0"/>
        <v>896776.94</v>
      </c>
      <c r="J9" s="196">
        <f t="shared" si="1"/>
        <v>0</v>
      </c>
    </row>
    <row r="10" spans="1:10" ht="15.75" x14ac:dyDescent="0.25">
      <c r="A10" s="128">
        <v>45454</v>
      </c>
      <c r="B10" s="129" t="s">
        <v>716</v>
      </c>
      <c r="C10" s="131" t="s">
        <v>717</v>
      </c>
      <c r="D10" s="130"/>
      <c r="E10" s="132">
        <v>411246.33</v>
      </c>
      <c r="F10" s="132">
        <v>82249.27</v>
      </c>
      <c r="G10" s="132">
        <v>111774.19</v>
      </c>
      <c r="H10" s="132">
        <v>605269.79</v>
      </c>
      <c r="I10" s="187">
        <f t="shared" si="0"/>
        <v>605269.79</v>
      </c>
      <c r="J10" s="196">
        <f t="shared" si="1"/>
        <v>0</v>
      </c>
    </row>
    <row r="11" spans="1:10" ht="15.75" x14ac:dyDescent="0.25">
      <c r="A11" s="128">
        <v>45454</v>
      </c>
      <c r="B11" s="129" t="s">
        <v>718</v>
      </c>
      <c r="C11" s="131" t="s">
        <v>719</v>
      </c>
      <c r="D11" s="130"/>
      <c r="E11" s="132">
        <v>802559.8</v>
      </c>
      <c r="F11" s="132">
        <v>32102.39</v>
      </c>
      <c r="G11" s="132">
        <v>44327.96</v>
      </c>
      <c r="H11" s="132">
        <v>878990.15</v>
      </c>
      <c r="I11" s="187">
        <f t="shared" si="0"/>
        <v>878990.15</v>
      </c>
      <c r="J11" s="196">
        <f t="shared" si="1"/>
        <v>0</v>
      </c>
    </row>
    <row r="12" spans="1:10" ht="15.75" x14ac:dyDescent="0.25">
      <c r="A12" s="128">
        <v>45454</v>
      </c>
      <c r="B12" s="129" t="s">
        <v>720</v>
      </c>
      <c r="C12" s="131" t="s">
        <v>721</v>
      </c>
      <c r="D12" s="130"/>
      <c r="E12" s="132">
        <v>267519.93</v>
      </c>
      <c r="F12" s="132"/>
      <c r="G12" s="132">
        <v>3776.75</v>
      </c>
      <c r="H12" s="132">
        <v>271296.68</v>
      </c>
      <c r="I12" s="187">
        <f t="shared" si="0"/>
        <v>271296.68</v>
      </c>
      <c r="J12" s="196">
        <f t="shared" si="1"/>
        <v>0</v>
      </c>
    </row>
    <row r="13" spans="1:10" ht="15.75" x14ac:dyDescent="0.25">
      <c r="A13" s="128">
        <v>45454</v>
      </c>
      <c r="B13" s="129" t="s">
        <v>722</v>
      </c>
      <c r="C13" s="131" t="s">
        <v>723</v>
      </c>
      <c r="D13" s="130"/>
      <c r="E13" s="132">
        <v>220310.53</v>
      </c>
      <c r="F13" s="132"/>
      <c r="G13" s="132">
        <v>44062.11</v>
      </c>
      <c r="H13" s="132">
        <v>264372.64</v>
      </c>
      <c r="I13" s="187">
        <f t="shared" si="0"/>
        <v>264372.64</v>
      </c>
      <c r="J13" s="196">
        <f t="shared" si="1"/>
        <v>0</v>
      </c>
    </row>
    <row r="14" spans="1:10" ht="15.75" x14ac:dyDescent="0.25">
      <c r="A14" s="128">
        <v>45454</v>
      </c>
      <c r="B14" s="129" t="s">
        <v>724</v>
      </c>
      <c r="C14" s="131" t="s">
        <v>725</v>
      </c>
      <c r="D14" s="130"/>
      <c r="E14" s="132">
        <v>214368.44</v>
      </c>
      <c r="F14" s="132"/>
      <c r="G14" s="132"/>
      <c r="H14" s="132">
        <v>214368.44</v>
      </c>
      <c r="I14" s="187">
        <f t="shared" si="0"/>
        <v>214368.44</v>
      </c>
      <c r="J14" s="196">
        <f t="shared" si="1"/>
        <v>0</v>
      </c>
    </row>
    <row r="15" spans="1:10" ht="15.75" x14ac:dyDescent="0.25">
      <c r="A15" s="128">
        <v>45454</v>
      </c>
      <c r="B15" s="129" t="s">
        <v>726</v>
      </c>
      <c r="C15" s="131" t="s">
        <v>727</v>
      </c>
      <c r="D15" s="130"/>
      <c r="E15" s="132">
        <v>744208.98</v>
      </c>
      <c r="F15" s="132">
        <v>19306.45</v>
      </c>
      <c r="G15" s="132"/>
      <c r="H15" s="132">
        <v>763515.43</v>
      </c>
      <c r="I15" s="187">
        <f t="shared" si="0"/>
        <v>763515.42999999993</v>
      </c>
      <c r="J15" s="196">
        <f t="shared" si="1"/>
        <v>0</v>
      </c>
    </row>
    <row r="16" spans="1:10" ht="15.75" x14ac:dyDescent="0.25">
      <c r="A16" s="128">
        <v>45454</v>
      </c>
      <c r="B16" s="129" t="s">
        <v>728</v>
      </c>
      <c r="C16" s="131" t="s">
        <v>729</v>
      </c>
      <c r="D16" s="130"/>
      <c r="E16" s="132">
        <v>186949.22</v>
      </c>
      <c r="F16" s="132">
        <v>9139.74</v>
      </c>
      <c r="G16" s="132">
        <v>9900</v>
      </c>
      <c r="H16" s="132">
        <v>205988.96</v>
      </c>
      <c r="I16" s="187">
        <f t="shared" si="0"/>
        <v>205988.96</v>
      </c>
      <c r="J16" s="196">
        <f t="shared" si="1"/>
        <v>0</v>
      </c>
    </row>
    <row r="17" spans="1:10" ht="15.75" x14ac:dyDescent="0.25">
      <c r="A17" s="128">
        <v>45454</v>
      </c>
      <c r="B17" s="129" t="s">
        <v>730</v>
      </c>
      <c r="C17" s="130" t="s">
        <v>731</v>
      </c>
      <c r="D17" s="130"/>
      <c r="E17" s="132">
        <v>273185.06</v>
      </c>
      <c r="F17" s="132">
        <v>19827.95</v>
      </c>
      <c r="G17" s="132">
        <v>9032.26</v>
      </c>
      <c r="H17" s="132">
        <v>302045.27</v>
      </c>
      <c r="I17" s="187">
        <f t="shared" si="0"/>
        <v>302045.27</v>
      </c>
      <c r="J17" s="196">
        <f t="shared" si="1"/>
        <v>0</v>
      </c>
    </row>
    <row r="18" spans="1:10" ht="15.75" x14ac:dyDescent="0.25">
      <c r="A18" s="128">
        <v>45454</v>
      </c>
      <c r="B18" s="129" t="s">
        <v>732</v>
      </c>
      <c r="C18" s="188" t="s">
        <v>733</v>
      </c>
      <c r="D18" s="188"/>
      <c r="E18" s="150">
        <v>205832.98</v>
      </c>
      <c r="F18" s="150">
        <v>11330.26</v>
      </c>
      <c r="G18" s="150">
        <v>10000</v>
      </c>
      <c r="H18" s="113">
        <v>227163.24</v>
      </c>
      <c r="I18" s="187">
        <f t="shared" si="0"/>
        <v>227163.24000000002</v>
      </c>
      <c r="J18" s="196">
        <f t="shared" si="1"/>
        <v>0</v>
      </c>
    </row>
    <row r="19" spans="1:10" ht="15.75" x14ac:dyDescent="0.25">
      <c r="A19" s="128">
        <v>45454</v>
      </c>
      <c r="B19" s="129" t="s">
        <v>734</v>
      </c>
      <c r="C19" s="188" t="s">
        <v>735</v>
      </c>
      <c r="D19" s="188"/>
      <c r="E19" s="113">
        <v>924709.4</v>
      </c>
      <c r="F19" s="113">
        <v>20224.509999999998</v>
      </c>
      <c r="G19" s="132">
        <v>15690.73</v>
      </c>
      <c r="H19" s="113">
        <v>960624.64000000001</v>
      </c>
      <c r="I19" s="113">
        <f t="shared" si="0"/>
        <v>960624.64000000001</v>
      </c>
      <c r="J19" s="196">
        <f t="shared" si="1"/>
        <v>0</v>
      </c>
    </row>
    <row r="20" spans="1:10" ht="15.75" x14ac:dyDescent="0.25">
      <c r="A20" s="128">
        <v>45454</v>
      </c>
      <c r="B20" s="129" t="s">
        <v>736</v>
      </c>
      <c r="C20" s="188" t="s">
        <v>737</v>
      </c>
      <c r="D20" s="188"/>
      <c r="E20" s="113">
        <v>216953.42</v>
      </c>
      <c r="F20" s="113">
        <v>13483.87</v>
      </c>
      <c r="G20" s="132"/>
      <c r="H20" s="113">
        <v>230437.29</v>
      </c>
      <c r="I20" s="113">
        <f t="shared" si="0"/>
        <v>230437.29</v>
      </c>
      <c r="J20" s="196">
        <f t="shared" si="1"/>
        <v>0</v>
      </c>
    </row>
    <row r="21" spans="1:10" ht="15.75" x14ac:dyDescent="0.25">
      <c r="A21" s="128">
        <v>45454</v>
      </c>
      <c r="B21" s="129" t="s">
        <v>738</v>
      </c>
      <c r="C21" s="188" t="s">
        <v>739</v>
      </c>
      <c r="D21" s="188"/>
      <c r="E21" s="113">
        <v>155791.01999999999</v>
      </c>
      <c r="F21" s="113"/>
      <c r="G21" s="113">
        <v>12463.28</v>
      </c>
      <c r="H21" s="113">
        <v>168254.3</v>
      </c>
      <c r="I21" s="113">
        <f t="shared" si="0"/>
        <v>168254.3</v>
      </c>
      <c r="J21" s="196">
        <f t="shared" si="1"/>
        <v>0</v>
      </c>
    </row>
    <row r="22" spans="1:10" ht="15.75" x14ac:dyDescent="0.25">
      <c r="A22" s="128">
        <v>45454</v>
      </c>
      <c r="B22" s="129" t="s">
        <v>740</v>
      </c>
      <c r="C22" s="188" t="s">
        <v>741</v>
      </c>
      <c r="D22" s="188"/>
      <c r="E22" s="113">
        <v>150944.19</v>
      </c>
      <c r="F22" s="113">
        <v>10112.9</v>
      </c>
      <c r="G22" s="113"/>
      <c r="H22" s="113">
        <v>161057.09</v>
      </c>
      <c r="I22" s="113">
        <f t="shared" si="0"/>
        <v>161057.09</v>
      </c>
      <c r="J22" s="196">
        <f t="shared" si="1"/>
        <v>0</v>
      </c>
    </row>
    <row r="23" spans="1:10" ht="15.75" x14ac:dyDescent="0.25">
      <c r="A23" s="128">
        <v>45454</v>
      </c>
      <c r="B23" s="129" t="s">
        <v>742</v>
      </c>
      <c r="C23" s="188" t="s">
        <v>743</v>
      </c>
      <c r="D23" s="188"/>
      <c r="E23" s="113">
        <v>218240</v>
      </c>
      <c r="F23" s="113">
        <v>15840</v>
      </c>
      <c r="G23" s="113">
        <v>11838.13</v>
      </c>
      <c r="H23" s="113">
        <v>245918.13</v>
      </c>
      <c r="I23" s="113">
        <f t="shared" si="0"/>
        <v>245918.13</v>
      </c>
      <c r="J23" s="196">
        <f t="shared" si="1"/>
        <v>0</v>
      </c>
    </row>
    <row r="24" spans="1:10" ht="15.75" x14ac:dyDescent="0.25">
      <c r="A24" s="128">
        <v>45454</v>
      </c>
      <c r="B24" s="129" t="s">
        <v>744</v>
      </c>
      <c r="C24" s="188" t="s">
        <v>745</v>
      </c>
      <c r="D24" s="188"/>
      <c r="E24" s="113">
        <v>594838.43999999994</v>
      </c>
      <c r="F24" s="113">
        <v>56651.28</v>
      </c>
      <c r="G24" s="113">
        <v>43346.77</v>
      </c>
      <c r="H24" s="113">
        <v>694836.49</v>
      </c>
      <c r="I24" s="113">
        <f t="shared" si="0"/>
        <v>694836.49</v>
      </c>
      <c r="J24" s="196">
        <f t="shared" si="1"/>
        <v>0</v>
      </c>
    </row>
    <row r="25" spans="1:10" ht="15.75" x14ac:dyDescent="0.25">
      <c r="A25" s="128">
        <v>45454</v>
      </c>
      <c r="B25" s="129" t="s">
        <v>746</v>
      </c>
      <c r="C25" s="188" t="s">
        <v>747</v>
      </c>
      <c r="D25" s="188"/>
      <c r="E25" s="113">
        <v>452217.8</v>
      </c>
      <c r="F25" s="113">
        <v>11718.06</v>
      </c>
      <c r="G25" s="113"/>
      <c r="H25" s="113">
        <v>463935.86</v>
      </c>
      <c r="I25" s="113">
        <f t="shared" si="0"/>
        <v>463935.86</v>
      </c>
      <c r="J25" s="196">
        <f t="shared" si="1"/>
        <v>0</v>
      </c>
    </row>
    <row r="26" spans="1:10" ht="15.75" x14ac:dyDescent="0.25">
      <c r="A26" s="128">
        <v>45454</v>
      </c>
      <c r="B26" s="129" t="s">
        <v>748</v>
      </c>
      <c r="C26" s="188" t="s">
        <v>749</v>
      </c>
      <c r="D26" s="188"/>
      <c r="E26" s="113">
        <v>352496.85</v>
      </c>
      <c r="F26" s="113">
        <v>70499.37</v>
      </c>
      <c r="G26" s="113">
        <v>98064.52</v>
      </c>
      <c r="H26" s="113">
        <v>521060.74</v>
      </c>
      <c r="I26" s="113">
        <f t="shared" si="0"/>
        <v>521060.74</v>
      </c>
      <c r="J26" s="196">
        <f t="shared" si="1"/>
        <v>0</v>
      </c>
    </row>
    <row r="27" spans="1:10" ht="15.75" x14ac:dyDescent="0.25">
      <c r="A27" s="128">
        <v>45454</v>
      </c>
      <c r="B27" s="129" t="s">
        <v>750</v>
      </c>
      <c r="C27" s="188" t="s">
        <v>751</v>
      </c>
      <c r="D27" s="188"/>
      <c r="E27" s="113">
        <v>165232.9</v>
      </c>
      <c r="F27" s="113">
        <v>18506.080000000002</v>
      </c>
      <c r="G27" s="113">
        <v>7875</v>
      </c>
      <c r="H27" s="113">
        <v>191613.98</v>
      </c>
      <c r="I27" s="113">
        <f t="shared" si="0"/>
        <v>191613.97999999998</v>
      </c>
      <c r="J27" s="196">
        <f t="shared" si="1"/>
        <v>0</v>
      </c>
    </row>
    <row r="28" spans="1:10" ht="15.75" x14ac:dyDescent="0.25">
      <c r="A28" s="128">
        <v>45454</v>
      </c>
      <c r="B28" s="129" t="s">
        <v>752</v>
      </c>
      <c r="C28" s="188" t="s">
        <v>753</v>
      </c>
      <c r="D28" s="188"/>
      <c r="E28" s="113">
        <v>270901.89</v>
      </c>
      <c r="F28" s="113">
        <v>8554.7999999999993</v>
      </c>
      <c r="G28" s="113">
        <v>4140.54</v>
      </c>
      <c r="H28" s="113">
        <v>283597.23</v>
      </c>
      <c r="I28" s="113">
        <f t="shared" si="0"/>
        <v>283597.23</v>
      </c>
      <c r="J28" s="196">
        <f t="shared" si="1"/>
        <v>0</v>
      </c>
    </row>
    <row r="29" spans="1:10" ht="15.75" x14ac:dyDescent="0.25">
      <c r="A29" s="128">
        <v>45454</v>
      </c>
      <c r="B29" s="129" t="s">
        <v>754</v>
      </c>
      <c r="C29" s="188" t="s">
        <v>755</v>
      </c>
      <c r="D29" s="188"/>
      <c r="E29" s="113">
        <v>392362.57</v>
      </c>
      <c r="F29" s="113">
        <v>16617.71</v>
      </c>
      <c r="G29" s="113">
        <v>12892.47</v>
      </c>
      <c r="H29" s="113">
        <v>421872.75</v>
      </c>
      <c r="I29" s="113">
        <f t="shared" si="0"/>
        <v>421872.75</v>
      </c>
      <c r="J29" s="196">
        <f t="shared" si="1"/>
        <v>0</v>
      </c>
    </row>
    <row r="30" spans="1:10" ht="15.75" x14ac:dyDescent="0.25">
      <c r="A30" s="128">
        <v>45454</v>
      </c>
      <c r="B30" s="129" t="s">
        <v>756</v>
      </c>
      <c r="C30" s="188" t="s">
        <v>757</v>
      </c>
      <c r="D30" s="188"/>
      <c r="E30" s="113">
        <v>198720.1</v>
      </c>
      <c r="F30" s="113">
        <v>12463.28</v>
      </c>
      <c r="G30" s="113">
        <v>5677.42</v>
      </c>
      <c r="H30" s="113">
        <v>216860.79999999999</v>
      </c>
      <c r="I30" s="113">
        <f t="shared" si="0"/>
        <v>216860.80000000002</v>
      </c>
      <c r="J30" s="196">
        <f t="shared" si="1"/>
        <v>0</v>
      </c>
    </row>
    <row r="31" spans="1:10" ht="15.75" x14ac:dyDescent="0.25">
      <c r="A31" s="128">
        <v>45454</v>
      </c>
      <c r="B31" s="190">
        <v>892667</v>
      </c>
      <c r="C31" s="188" t="s">
        <v>758</v>
      </c>
      <c r="D31" s="188"/>
      <c r="E31" s="113">
        <v>840117.5</v>
      </c>
      <c r="F31" s="113">
        <v>21233.74</v>
      </c>
      <c r="G31" s="113">
        <v>26967.74</v>
      </c>
      <c r="H31" s="113">
        <v>888318.98</v>
      </c>
      <c r="I31" s="113">
        <f t="shared" si="0"/>
        <v>888318.98</v>
      </c>
      <c r="J31" s="196">
        <f t="shared" si="1"/>
        <v>0</v>
      </c>
    </row>
    <row r="32" spans="1:10" ht="15.75" x14ac:dyDescent="0.25">
      <c r="A32" s="128">
        <v>45454</v>
      </c>
      <c r="B32" s="190">
        <v>892668</v>
      </c>
      <c r="C32" s="188" t="s">
        <v>759</v>
      </c>
      <c r="D32" s="188"/>
      <c r="E32" s="113">
        <v>146873.29999999999</v>
      </c>
      <c r="F32" s="113">
        <v>29374.66</v>
      </c>
      <c r="G32" s="113">
        <v>39919.25</v>
      </c>
      <c r="H32" s="113">
        <v>216167.21</v>
      </c>
      <c r="I32" s="113">
        <f t="shared" si="0"/>
        <v>216167.21</v>
      </c>
      <c r="J32" s="196">
        <f t="shared" si="1"/>
        <v>0</v>
      </c>
    </row>
    <row r="33" spans="1:10" ht="15.75" x14ac:dyDescent="0.25">
      <c r="A33" s="128">
        <v>45454</v>
      </c>
      <c r="B33" s="190">
        <v>892669</v>
      </c>
      <c r="C33" s="188" t="s">
        <v>760</v>
      </c>
      <c r="D33" s="188"/>
      <c r="E33" s="113">
        <v>244280.32000000001</v>
      </c>
      <c r="F33" s="113">
        <v>9139.74</v>
      </c>
      <c r="G33" s="113">
        <v>13200</v>
      </c>
      <c r="H33" s="113">
        <v>266620.06</v>
      </c>
      <c r="I33" s="113">
        <f t="shared" si="0"/>
        <v>266620.06</v>
      </c>
      <c r="J33" s="196">
        <f t="shared" si="1"/>
        <v>0</v>
      </c>
    </row>
    <row r="34" spans="1:10" ht="15.75" x14ac:dyDescent="0.25">
      <c r="A34" s="128">
        <v>45454</v>
      </c>
      <c r="B34" s="190">
        <v>892670</v>
      </c>
      <c r="C34" s="188" t="s">
        <v>761</v>
      </c>
      <c r="D34" s="188"/>
      <c r="E34" s="113">
        <v>299118.76</v>
      </c>
      <c r="F34" s="113">
        <v>6924.05</v>
      </c>
      <c r="G34" s="113">
        <v>9669.35</v>
      </c>
      <c r="H34" s="113">
        <v>315712.15999999997</v>
      </c>
      <c r="I34" s="113">
        <f t="shared" si="0"/>
        <v>315712.15999999997</v>
      </c>
      <c r="J34" s="196">
        <f t="shared" si="1"/>
        <v>0</v>
      </c>
    </row>
    <row r="35" spans="1:10" ht="15.75" x14ac:dyDescent="0.25">
      <c r="A35" s="128">
        <v>45454</v>
      </c>
      <c r="B35" s="190">
        <v>892671</v>
      </c>
      <c r="C35" s="188" t="s">
        <v>762</v>
      </c>
      <c r="D35" s="188"/>
      <c r="E35" s="113">
        <v>314313.99</v>
      </c>
      <c r="F35" s="113">
        <v>13096.42</v>
      </c>
      <c r="G35" s="113">
        <v>10160.56</v>
      </c>
      <c r="H35" s="113">
        <v>337570.97</v>
      </c>
      <c r="I35" s="113">
        <f t="shared" si="0"/>
        <v>337570.97</v>
      </c>
      <c r="J35" s="196">
        <f t="shared" si="1"/>
        <v>0</v>
      </c>
    </row>
    <row r="36" spans="1:10" ht="15.75" x14ac:dyDescent="0.25">
      <c r="A36" s="128">
        <v>45454</v>
      </c>
      <c r="B36" s="190">
        <v>892672</v>
      </c>
      <c r="C36" s="188" t="s">
        <v>763</v>
      </c>
      <c r="D36" s="188"/>
      <c r="E36" s="113">
        <v>199865.72</v>
      </c>
      <c r="F36" s="113">
        <v>14970.97</v>
      </c>
      <c r="G36" s="113"/>
      <c r="H36" s="113">
        <v>214836.69</v>
      </c>
      <c r="I36" s="113">
        <f t="shared" si="0"/>
        <v>214836.69</v>
      </c>
      <c r="J36" s="196">
        <f t="shared" si="1"/>
        <v>0</v>
      </c>
    </row>
    <row r="37" spans="1:10" ht="15.75" x14ac:dyDescent="0.25">
      <c r="A37" s="128">
        <v>45454</v>
      </c>
      <c r="B37" s="190">
        <v>892673</v>
      </c>
      <c r="C37" s="188" t="s">
        <v>764</v>
      </c>
      <c r="D37" s="188"/>
      <c r="E37" s="113">
        <v>654637.01</v>
      </c>
      <c r="F37" s="113">
        <v>75535.039999999994</v>
      </c>
      <c r="G37" s="113">
        <v>18817.2</v>
      </c>
      <c r="H37" s="113">
        <v>748989.25</v>
      </c>
      <c r="I37" s="113">
        <f t="shared" si="0"/>
        <v>748989.25</v>
      </c>
      <c r="J37" s="196">
        <f t="shared" si="1"/>
        <v>0</v>
      </c>
    </row>
    <row r="38" spans="1:10" ht="15.75" x14ac:dyDescent="0.25">
      <c r="A38" s="128">
        <v>45454</v>
      </c>
      <c r="B38" s="190">
        <v>892674</v>
      </c>
      <c r="C38" s="188" t="s">
        <v>765</v>
      </c>
      <c r="D38" s="188"/>
      <c r="E38" s="113">
        <v>42005.87</v>
      </c>
      <c r="F38" s="113">
        <v>6741.94</v>
      </c>
      <c r="G38" s="113"/>
      <c r="H38" s="113">
        <v>48747.81</v>
      </c>
      <c r="I38" s="113">
        <f t="shared" si="0"/>
        <v>48747.810000000005</v>
      </c>
      <c r="J38" s="196">
        <f t="shared" si="1"/>
        <v>0</v>
      </c>
    </row>
    <row r="39" spans="1:10" ht="15.75" x14ac:dyDescent="0.25">
      <c r="A39" s="128">
        <v>45454</v>
      </c>
      <c r="B39" s="190">
        <v>892675</v>
      </c>
      <c r="C39" s="188" t="s">
        <v>766</v>
      </c>
      <c r="D39" s="188"/>
      <c r="E39" s="113">
        <v>205832.98</v>
      </c>
      <c r="F39" s="113">
        <v>9193.5499999999993</v>
      </c>
      <c r="G39" s="113"/>
      <c r="H39" s="113">
        <v>215026.53</v>
      </c>
      <c r="I39" s="113">
        <f t="shared" si="0"/>
        <v>215026.53</v>
      </c>
      <c r="J39" s="196">
        <f t="shared" si="1"/>
        <v>0</v>
      </c>
    </row>
    <row r="40" spans="1:10" ht="15.75" x14ac:dyDescent="0.25">
      <c r="A40" s="128">
        <v>45454</v>
      </c>
      <c r="B40" s="190">
        <v>892676</v>
      </c>
      <c r="C40" s="188" t="s">
        <v>767</v>
      </c>
      <c r="D40" s="188"/>
      <c r="E40" s="113">
        <v>1147712.97</v>
      </c>
      <c r="F40" s="113">
        <v>37767.519999999997</v>
      </c>
      <c r="G40" s="113">
        <v>29301.08</v>
      </c>
      <c r="H40" s="113">
        <v>1214781.57</v>
      </c>
      <c r="I40" s="113">
        <f t="shared" si="0"/>
        <v>1214781.57</v>
      </c>
      <c r="J40" s="196">
        <f t="shared" si="1"/>
        <v>0</v>
      </c>
    </row>
    <row r="41" spans="1:10" ht="15.75" x14ac:dyDescent="0.25">
      <c r="A41" s="128">
        <v>45454</v>
      </c>
      <c r="B41" s="190">
        <v>892677</v>
      </c>
      <c r="C41" s="188" t="s">
        <v>768</v>
      </c>
      <c r="D41" s="188"/>
      <c r="E41" s="113">
        <v>554125.06000000006</v>
      </c>
      <c r="F41" s="113">
        <v>11632.4</v>
      </c>
      <c r="G41" s="113">
        <v>14767.74</v>
      </c>
      <c r="H41" s="113">
        <v>580525.19999999995</v>
      </c>
      <c r="I41" s="113">
        <f t="shared" si="0"/>
        <v>580525.20000000007</v>
      </c>
      <c r="J41" s="196">
        <f t="shared" si="1"/>
        <v>0</v>
      </c>
    </row>
    <row r="42" spans="1:10" ht="15.75" x14ac:dyDescent="0.25">
      <c r="A42" s="128">
        <v>45454</v>
      </c>
      <c r="B42" s="190">
        <v>892678</v>
      </c>
      <c r="C42" s="188" t="s">
        <v>769</v>
      </c>
      <c r="D42" s="188"/>
      <c r="E42" s="113">
        <v>258266.89</v>
      </c>
      <c r="F42" s="113">
        <v>12463.28</v>
      </c>
      <c r="G42" s="113">
        <v>10112.9</v>
      </c>
      <c r="H42" s="113">
        <v>280843.07</v>
      </c>
      <c r="I42" s="113">
        <f t="shared" si="0"/>
        <v>280843.07000000007</v>
      </c>
      <c r="J42" s="196">
        <f t="shared" si="1"/>
        <v>0</v>
      </c>
    </row>
    <row r="43" spans="1:10" ht="15.75" x14ac:dyDescent="0.25">
      <c r="A43" s="128">
        <v>45454</v>
      </c>
      <c r="B43" s="190">
        <v>892679</v>
      </c>
      <c r="C43" s="188" t="s">
        <v>770</v>
      </c>
      <c r="D43" s="188"/>
      <c r="E43" s="113">
        <v>247849.34</v>
      </c>
      <c r="F43" s="113">
        <v>8812.42</v>
      </c>
      <c r="G43" s="113">
        <v>17147.18</v>
      </c>
      <c r="H43" s="113">
        <v>273808.94</v>
      </c>
      <c r="I43" s="113">
        <f t="shared" si="0"/>
        <v>273808.94</v>
      </c>
      <c r="J43" s="196">
        <f t="shared" si="1"/>
        <v>0</v>
      </c>
    </row>
    <row r="44" spans="1:10" ht="15.75" x14ac:dyDescent="0.25">
      <c r="A44" s="128">
        <v>45454</v>
      </c>
      <c r="B44" s="190">
        <v>892680</v>
      </c>
      <c r="C44" s="188" t="s">
        <v>771</v>
      </c>
      <c r="D44" s="188"/>
      <c r="E44" s="113">
        <v>294271.93</v>
      </c>
      <c r="F44" s="113">
        <v>4154.43</v>
      </c>
      <c r="G44" s="113">
        <v>6032.26</v>
      </c>
      <c r="H44" s="113">
        <v>304458.62</v>
      </c>
      <c r="I44" s="113">
        <f t="shared" si="0"/>
        <v>304458.62</v>
      </c>
      <c r="J44" s="196">
        <f t="shared" si="1"/>
        <v>0</v>
      </c>
    </row>
    <row r="45" spans="1:10" ht="15.75" x14ac:dyDescent="0.25">
      <c r="A45" s="128">
        <v>45454</v>
      </c>
      <c r="B45" s="190">
        <v>892681</v>
      </c>
      <c r="C45" s="188" t="s">
        <v>772</v>
      </c>
      <c r="D45" s="188"/>
      <c r="E45" s="113">
        <v>1033990.76</v>
      </c>
      <c r="F45" s="113">
        <v>33709.68</v>
      </c>
      <c r="G45" s="113"/>
      <c r="H45" s="113">
        <v>1067700.44</v>
      </c>
      <c r="I45" s="113">
        <f t="shared" si="0"/>
        <v>1067700.44</v>
      </c>
      <c r="J45" s="196">
        <f t="shared" si="1"/>
        <v>0</v>
      </c>
    </row>
    <row r="46" spans="1:10" ht="15.75" x14ac:dyDescent="0.25">
      <c r="A46" s="128">
        <v>45454</v>
      </c>
      <c r="B46" s="190">
        <v>892682</v>
      </c>
      <c r="C46" s="188" t="s">
        <v>773</v>
      </c>
      <c r="D46" s="188"/>
      <c r="E46" s="113">
        <v>282501.05</v>
      </c>
      <c r="F46" s="113">
        <v>9970.6299999999992</v>
      </c>
      <c r="G46" s="113">
        <v>13200</v>
      </c>
      <c r="H46" s="113">
        <v>305671.67999999999</v>
      </c>
      <c r="I46" s="113">
        <f t="shared" si="0"/>
        <v>305671.67999999999</v>
      </c>
      <c r="J46" s="196">
        <f t="shared" si="1"/>
        <v>0</v>
      </c>
    </row>
    <row r="47" spans="1:10" ht="15.75" x14ac:dyDescent="0.25">
      <c r="A47" s="128">
        <v>45454</v>
      </c>
      <c r="B47" s="190">
        <v>892683</v>
      </c>
      <c r="C47" s="188" t="s">
        <v>774</v>
      </c>
      <c r="D47" s="188"/>
      <c r="E47" s="113">
        <v>294271.93</v>
      </c>
      <c r="F47" s="113">
        <v>4154.43</v>
      </c>
      <c r="G47" s="113">
        <v>2750</v>
      </c>
      <c r="H47" s="113">
        <v>301176.36</v>
      </c>
      <c r="I47" s="113">
        <f t="shared" si="0"/>
        <v>301176.36</v>
      </c>
      <c r="J47" s="196">
        <f t="shared" si="1"/>
        <v>0</v>
      </c>
    </row>
    <row r="48" spans="1:10" ht="16.5" thickBot="1" x14ac:dyDescent="0.3">
      <c r="A48" s="128">
        <v>45454</v>
      </c>
      <c r="B48" s="190">
        <v>892684</v>
      </c>
      <c r="C48" s="188" t="s">
        <v>775</v>
      </c>
      <c r="D48" s="188"/>
      <c r="E48" s="113">
        <v>220646.24</v>
      </c>
      <c r="F48" s="113">
        <v>5539.24</v>
      </c>
      <c r="G48" s="193">
        <v>7333.33</v>
      </c>
      <c r="H48" s="193">
        <v>233518.81</v>
      </c>
      <c r="I48" s="113">
        <f t="shared" si="0"/>
        <v>233518.80999999997</v>
      </c>
      <c r="J48" s="197">
        <f t="shared" si="1"/>
        <v>0</v>
      </c>
    </row>
    <row r="49" spans="5:10" ht="15.75" thickBot="1" x14ac:dyDescent="0.3">
      <c r="G49" s="194" t="s">
        <v>603</v>
      </c>
      <c r="H49" s="195">
        <f>SUM(H4:H48)</f>
        <v>18434909.059999999</v>
      </c>
      <c r="I49" s="195">
        <f>SUM(I4:I48)</f>
        <v>18434909.059999999</v>
      </c>
      <c r="J49" s="198">
        <f t="shared" si="1"/>
        <v>0</v>
      </c>
    </row>
    <row r="50" spans="5:10" x14ac:dyDescent="0.25">
      <c r="E50" s="89">
        <f>SUM(E4:E49)</f>
        <v>16932445.590000004</v>
      </c>
      <c r="F50" s="89">
        <f>SUM(F4:F49)</f>
        <v>809001.45000000042</v>
      </c>
      <c r="G50" s="89">
        <f>SUM(G4:G49)</f>
        <v>693462.0199999999</v>
      </c>
      <c r="I50" s="89">
        <f>SUM(E50:H50)</f>
        <v>18434909.060000002</v>
      </c>
    </row>
  </sheetData>
  <autoFilter ref="A3:J3" xr:uid="{00000000-0001-0000-0600-000000000000}"/>
  <mergeCells count="1">
    <mergeCell ref="A1:I1"/>
  </mergeCells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EJECUCION CEA</vt:lpstr>
      <vt:lpstr>JUNIO 2024</vt:lpstr>
      <vt:lpstr>9648</vt:lpstr>
      <vt:lpstr>8026</vt:lpstr>
      <vt:lpstr>9664</vt:lpstr>
      <vt:lpstr>9656</vt:lpstr>
      <vt:lpstr>9630</vt:lpstr>
      <vt:lpstr>Hoja1</vt:lpstr>
      <vt:lpstr>PRESTACIONES  9630</vt:lpstr>
      <vt:lpstr>'8026'!Área_de_impresión</vt:lpstr>
      <vt:lpstr>'9630'!Área_de_impresión</vt:lpstr>
      <vt:lpstr>'9648'!Área_de_impresión</vt:lpstr>
      <vt:lpstr>'9656'!Área_de_impresión</vt:lpstr>
      <vt:lpstr>'9664'!Área_de_impresión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Wigbert Liberato</cp:lastModifiedBy>
  <cp:lastPrinted>2024-08-15T21:40:11Z</cp:lastPrinted>
  <dcterms:created xsi:type="dcterms:W3CDTF">2024-02-16T13:05:39Z</dcterms:created>
  <dcterms:modified xsi:type="dcterms:W3CDTF">2024-08-15T21:54:25Z</dcterms:modified>
</cp:coreProperties>
</file>